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speranzabujosapons/Desktop/TRABAJO/Residuos/GUIA ELABORACION EGRCD/"/>
    </mc:Choice>
  </mc:AlternateContent>
  <xr:revisionPtr revIDLastSave="0" documentId="13_ncr:1_{0ECBA8FE-4800-9048-A744-742951E65233}" xr6:coauthVersionLast="47" xr6:coauthVersionMax="47" xr10:uidLastSave="{00000000-0000-0000-0000-000000000000}"/>
  <bookViews>
    <workbookView xWindow="0" yWindow="500" windowWidth="23340" windowHeight="15240" tabRatio="500" activeTab="4" xr2:uid="{00000000-000D-0000-FFFF-FFFF00000000}"/>
  </bookViews>
  <sheets>
    <sheet name="Inici" sheetId="1" r:id="rId1"/>
    <sheet name="Lista_LER" sheetId="2" r:id="rId2"/>
    <sheet name="Estimacion_RCDs" sheetId="3" r:id="rId3"/>
    <sheet name="Inventari_RP" sheetId="4" r:id="rId4"/>
    <sheet name="Anexo_1__Resumen" sheetId="5" r:id="rId5"/>
    <sheet name="Base_Datos" sheetId="6" state="hidden" r:id="rId6"/>
    <sheet name="Calculos" sheetId="7" state="hidden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17" i="7" l="1"/>
  <c r="B18" i="7"/>
  <c r="F14" i="7"/>
  <c r="C14" i="7"/>
  <c r="F13" i="7"/>
  <c r="C13" i="7"/>
  <c r="F12" i="7"/>
  <c r="C12" i="7"/>
  <c r="F11" i="7"/>
  <c r="C11" i="7"/>
  <c r="F10" i="7"/>
  <c r="C10" i="7"/>
  <c r="F9" i="7"/>
  <c r="C9" i="7"/>
  <c r="F8" i="7"/>
  <c r="C8" i="7"/>
  <c r="F7" i="7"/>
  <c r="C7" i="7"/>
  <c r="F6" i="7"/>
  <c r="C6" i="7"/>
  <c r="F5" i="7"/>
  <c r="C5" i="7"/>
  <c r="F4" i="7"/>
  <c r="C4" i="7"/>
  <c r="F3" i="7"/>
  <c r="C3" i="7"/>
  <c r="F2" i="7"/>
  <c r="C2" i="7"/>
  <c r="I1" i="7"/>
  <c r="H1" i="7"/>
  <c r="G1" i="7"/>
  <c r="F1" i="7"/>
  <c r="E1" i="7"/>
  <c r="D1" i="7"/>
  <c r="G39" i="6"/>
  <c r="C39" i="6"/>
  <c r="C23" i="6"/>
  <c r="F42" i="3"/>
  <c r="C14" i="3"/>
  <c r="A70" i="2"/>
  <c r="A69" i="2"/>
  <c r="A68" i="2"/>
  <c r="A67" i="2"/>
  <c r="A66" i="2"/>
  <c r="A65" i="2"/>
  <c r="A64" i="2"/>
  <c r="A63" i="2"/>
  <c r="A62" i="2"/>
  <c r="A61" i="2"/>
  <c r="A60" i="2"/>
  <c r="A59" i="2"/>
  <c r="A56" i="2"/>
  <c r="A55" i="2"/>
  <c r="B14" i="7" s="1"/>
  <c r="A54" i="2"/>
  <c r="A53" i="2"/>
  <c r="A52" i="2"/>
  <c r="B13" i="7" s="1"/>
  <c r="A49" i="2"/>
  <c r="B12" i="7" s="1"/>
  <c r="A47" i="2"/>
  <c r="A46" i="2"/>
  <c r="A45" i="2"/>
  <c r="A44" i="2"/>
  <c r="B11" i="7" s="1"/>
  <c r="A43" i="2"/>
  <c r="B10" i="7" s="1"/>
  <c r="A41" i="2"/>
  <c r="A40" i="2"/>
  <c r="A39" i="2"/>
  <c r="B9" i="7" s="1"/>
  <c r="A36" i="2"/>
  <c r="B8" i="7" s="1"/>
  <c r="A34" i="2"/>
  <c r="B7" i="7" s="1"/>
  <c r="A32" i="2"/>
  <c r="B6" i="7" s="1"/>
  <c r="A30" i="2"/>
  <c r="B5" i="7" s="1"/>
  <c r="A28" i="2"/>
  <c r="A27" i="2"/>
  <c r="A26" i="2"/>
  <c r="A25" i="2"/>
  <c r="A24" i="2"/>
  <c r="A23" i="2"/>
  <c r="A22" i="2"/>
  <c r="A21" i="2"/>
  <c r="A20" i="2"/>
  <c r="B4" i="7" s="1"/>
  <c r="A19" i="2"/>
  <c r="B3" i="7" s="1"/>
  <c r="A17" i="2"/>
  <c r="B2" i="7" s="1"/>
  <c r="A11" i="2"/>
  <c r="A10" i="2"/>
  <c r="A9" i="2"/>
  <c r="A8" i="2" s="1"/>
  <c r="C13" i="3" l="1"/>
  <c r="C15" i="3" s="1"/>
  <c r="F18" i="7"/>
  <c r="H18" i="7"/>
  <c r="E19" i="3"/>
  <c r="H22" i="7"/>
  <c r="E23" i="3"/>
  <c r="F23" i="3" s="1"/>
  <c r="H24" i="7"/>
  <c r="E25" i="3"/>
  <c r="F25" i="3" s="1"/>
  <c r="H25" i="7"/>
  <c r="E29" i="3"/>
  <c r="H27" i="7"/>
  <c r="E31" i="3"/>
  <c r="F31" i="3" s="1"/>
  <c r="H28" i="7"/>
  <c r="E32" i="3"/>
  <c r="F32" i="3" s="1"/>
  <c r="H29" i="7"/>
  <c r="E36" i="3"/>
  <c r="H30" i="7"/>
  <c r="E37" i="3"/>
  <c r="F37" i="3" s="1"/>
  <c r="E42" i="3"/>
  <c r="C16" i="3"/>
  <c r="C15" i="7"/>
  <c r="E2" i="7"/>
  <c r="D2" i="7"/>
  <c r="I2" i="7"/>
  <c r="H2" i="7"/>
  <c r="G2" i="7"/>
  <c r="E3" i="7"/>
  <c r="D3" i="7"/>
  <c r="I3" i="7"/>
  <c r="H3" i="7"/>
  <c r="G3" i="7"/>
  <c r="E4" i="7"/>
  <c r="D4" i="7"/>
  <c r="I4" i="7"/>
  <c r="H4" i="7"/>
  <c r="G4" i="7"/>
  <c r="E5" i="7"/>
  <c r="D5" i="7"/>
  <c r="I5" i="7"/>
  <c r="H5" i="7"/>
  <c r="G5" i="7"/>
  <c r="E6" i="7"/>
  <c r="D6" i="7"/>
  <c r="I6" i="7"/>
  <c r="H6" i="7"/>
  <c r="G6" i="7"/>
  <c r="E7" i="7"/>
  <c r="D7" i="7"/>
  <c r="I7" i="7"/>
  <c r="H7" i="7"/>
  <c r="G7" i="7"/>
  <c r="E8" i="7"/>
  <c r="D8" i="7"/>
  <c r="I8" i="7"/>
  <c r="H8" i="7"/>
  <c r="G8" i="7"/>
  <c r="E9" i="7"/>
  <c r="D9" i="7"/>
  <c r="I9" i="7"/>
  <c r="H9" i="7"/>
  <c r="G9" i="7"/>
  <c r="E10" i="7"/>
  <c r="D10" i="7"/>
  <c r="I10" i="7"/>
  <c r="H10" i="7"/>
  <c r="G10" i="7"/>
  <c r="E11" i="7"/>
  <c r="D11" i="7"/>
  <c r="I11" i="7"/>
  <c r="H11" i="7"/>
  <c r="G11" i="7"/>
  <c r="E12" i="7"/>
  <c r="D12" i="7"/>
  <c r="I12" i="7"/>
  <c r="H12" i="7"/>
  <c r="G12" i="7"/>
  <c r="E13" i="7"/>
  <c r="D13" i="7"/>
  <c r="I13" i="7"/>
  <c r="H13" i="7"/>
  <c r="G13" i="7"/>
  <c r="E14" i="7"/>
  <c r="D14" i="7"/>
  <c r="I14" i="7"/>
  <c r="H14" i="7"/>
  <c r="G14" i="7"/>
  <c r="G30" i="7" l="1"/>
  <c r="G29" i="7"/>
  <c r="G28" i="7"/>
  <c r="G27" i="7"/>
  <c r="G26" i="7"/>
  <c r="H26" i="7" s="1"/>
  <c r="G25" i="7"/>
  <c r="G24" i="7"/>
  <c r="G23" i="7"/>
  <c r="H23" i="7" s="1"/>
  <c r="G22" i="7"/>
  <c r="G21" i="7"/>
  <c r="H21" i="7" s="1"/>
  <c r="G20" i="7"/>
  <c r="H20" i="7" s="1"/>
  <c r="G19" i="7"/>
  <c r="H19" i="7" s="1"/>
  <c r="G18" i="7"/>
  <c r="E38" i="3"/>
  <c r="F36" i="3"/>
  <c r="F38" i="3" s="1"/>
  <c r="F29" i="3"/>
  <c r="F19" i="3"/>
  <c r="H31" i="7"/>
  <c r="G31" i="7" l="1"/>
  <c r="I31" i="7" s="1"/>
  <c r="J21" i="7" l="1"/>
  <c r="K21" i="7" s="1"/>
  <c r="C22" i="3" s="1"/>
  <c r="E22" i="3" s="1"/>
  <c r="F22" i="3" s="1"/>
  <c r="J23" i="7"/>
  <c r="K23" i="7" s="1"/>
  <c r="C24" i="3" s="1"/>
  <c r="E24" i="3" s="1"/>
  <c r="F24" i="3" s="1"/>
  <c r="J19" i="7"/>
  <c r="K19" i="7" s="1"/>
  <c r="C20" i="3" s="1"/>
  <c r="E20" i="3" s="1"/>
  <c r="F20" i="3" s="1"/>
  <c r="J26" i="7"/>
  <c r="K26" i="7" s="1"/>
  <c r="C30" i="3" s="1"/>
  <c r="E30" i="3" s="1"/>
  <c r="F30" i="3" s="1"/>
  <c r="F33" i="3" s="1"/>
  <c r="J20" i="7"/>
  <c r="K20" i="7" s="1"/>
  <c r="C21" i="3" s="1"/>
  <c r="E21" i="3" s="1"/>
  <c r="F21" i="3" s="1"/>
  <c r="J30" i="7"/>
  <c r="K30" i="7" s="1"/>
  <c r="C37" i="3" s="1"/>
  <c r="J29" i="7"/>
  <c r="K29" i="7" s="1"/>
  <c r="C36" i="3" s="1"/>
  <c r="J28" i="7"/>
  <c r="K28" i="7" s="1"/>
  <c r="C32" i="3" s="1"/>
  <c r="J27" i="7"/>
  <c r="K27" i="7" s="1"/>
  <c r="C31" i="3" s="1"/>
  <c r="J25" i="7"/>
  <c r="K25" i="7" s="1"/>
  <c r="C29" i="3" s="1"/>
  <c r="J24" i="7"/>
  <c r="K24" i="7" s="1"/>
  <c r="C25" i="3" s="1"/>
  <c r="J22" i="7"/>
  <c r="K22" i="7" s="1"/>
  <c r="C23" i="3" s="1"/>
  <c r="J18" i="7"/>
  <c r="K18" i="7" s="1"/>
  <c r="E33" i="3" l="1"/>
  <c r="C33" i="3"/>
  <c r="F26" i="3"/>
  <c r="F41" i="3" s="1"/>
  <c r="F43" i="3" s="1"/>
  <c r="E26" i="3"/>
  <c r="E41" i="3" s="1"/>
  <c r="E43" i="3" s="1"/>
  <c r="C38" i="3"/>
  <c r="K31" i="7"/>
  <c r="C19" i="3"/>
  <c r="C26" i="3" s="1"/>
</calcChain>
</file>

<file path=xl/sharedStrings.xml><?xml version="1.0" encoding="utf-8"?>
<sst xmlns="http://schemas.openxmlformats.org/spreadsheetml/2006/main" count="464" uniqueCount="278">
  <si>
    <t>GESTIÓ DE RESIDUS DE LA CONSTRUCCIÓ I DEMOLICIÓ</t>
  </si>
  <si>
    <t>Estimació i valorització de RCDs produïts</t>
  </si>
  <si>
    <t>Les dades utilitzades per al càlcul de l'estimació dels residus de construcció i demolició generats s'han extret de documents publicats pel Consell Superior d'Arquitectes (CSCAE), el Consell General de l'Arquitectura Tècnica d'Espanya (CGATE) i la RCA (Associació Espanyola de reciclatge de RCDs).</t>
  </si>
  <si>
    <t>Normes per l’utilització de l’aplicació:</t>
  </si>
  <si>
    <t>1. Seleccionar dins la pestanya “Lista_LER” (columna B) els residus que es generen a l'obra.</t>
  </si>
  <si>
    <t>2. A la pestanya Estimacion_RCDs omplir les dades següents:</t>
  </si>
  <si>
    <t>- Nombre del Proyecto</t>
  </si>
  <si>
    <t>- Situación (ubicación)</t>
  </si>
  <si>
    <t>- Tipología de obra</t>
  </si>
  <si>
    <t>- Superficie total construida</t>
  </si>
  <si>
    <t>- Volumen estimado de tierras de excavación</t>
  </si>
  <si>
    <t>3. Indicar dins la pestanya Inventari_RP els residus perillosos que es generen</t>
  </si>
  <si>
    <t>4. Completar la pestanya Annex1 (les columnes corresponents a TRACTAMENT i DESTINACIÓ són desplegables i s'ha de triar una de les opcions indicades). Aquest annex està disponible també en format pdf a la pàgina web de Residus i sòls contaminats.</t>
  </si>
  <si>
    <t>LLISTA CODIS LER</t>
  </si>
  <si>
    <t>Seleccionau aquells residus que es generin a l'obra de construcció/demolició</t>
  </si>
  <si>
    <t>TIERRAS Y PÉTREOS DE LA EXCAVACIÓN</t>
  </si>
  <si>
    <t>X</t>
  </si>
  <si>
    <t>17 05 04</t>
  </si>
  <si>
    <t>Tierras y piedras distintas de las especificadas en el código 17 05 03</t>
  </si>
  <si>
    <t>17 05 06</t>
  </si>
  <si>
    <t>Lodos de drenaje distintos de los especificados en el código 17 05 06</t>
  </si>
  <si>
    <t>17 05 08</t>
  </si>
  <si>
    <t>Balasto de vías férreas distinto del especificado en el código 17 05 07</t>
  </si>
  <si>
    <t>RESTO RDCs</t>
  </si>
  <si>
    <t>RCD: Naturaleza no pétrea</t>
  </si>
  <si>
    <t>1. Asfalto</t>
  </si>
  <si>
    <t>17 03 02</t>
  </si>
  <si>
    <t>Mezclas bituminosas distintas a las del código 17 03 01</t>
  </si>
  <si>
    <t>2. Madera</t>
  </si>
  <si>
    <t>17 02 01</t>
  </si>
  <si>
    <t>Madera</t>
  </si>
  <si>
    <t>3. Metales</t>
  </si>
  <si>
    <t>17 04 01</t>
  </si>
  <si>
    <t>Cobre, bronce, latón</t>
  </si>
  <si>
    <t>17 04 02</t>
  </si>
  <si>
    <t>Aluminio</t>
  </si>
  <si>
    <t>17 04 03</t>
  </si>
  <si>
    <t>Plomo</t>
  </si>
  <si>
    <t>17 04 04</t>
  </si>
  <si>
    <t>Zinc</t>
  </si>
  <si>
    <t>17 04 05</t>
  </si>
  <si>
    <t>Hierro y Acero</t>
  </si>
  <si>
    <t>17 04 06</t>
  </si>
  <si>
    <t>Estaño</t>
  </si>
  <si>
    <t>17 04 07</t>
  </si>
  <si>
    <t>Metales mezclados</t>
  </si>
  <si>
    <t>17 04 11</t>
  </si>
  <si>
    <t>Cables distintos de los especificados en el código 17 04 10</t>
  </si>
  <si>
    <t>4. Papel</t>
  </si>
  <si>
    <t>20 01 01</t>
  </si>
  <si>
    <t>Papel</t>
  </si>
  <si>
    <t>5. Plástico</t>
  </si>
  <si>
    <t>17 02 03</t>
  </si>
  <si>
    <t>Plástico</t>
  </si>
  <si>
    <t>6. Vidrio</t>
  </si>
  <si>
    <t>17 02 02</t>
  </si>
  <si>
    <t>Vidrio</t>
  </si>
  <si>
    <t>7. Yeso</t>
  </si>
  <si>
    <t>17 08 02</t>
  </si>
  <si>
    <t>Materiales de construcción a partir de yeso distintos a los del código 17 08 01</t>
  </si>
  <si>
    <t>RCD: Naturaleza pétrea</t>
  </si>
  <si>
    <t>1. Arena Grava y otros áridos</t>
  </si>
  <si>
    <t>01 04 08</t>
  </si>
  <si>
    <t>Residuos de grava y rocas trituradas distintos de los mencionados en el código 01 04 07</t>
  </si>
  <si>
    <t>01 04 09</t>
  </si>
  <si>
    <t>Residuos de arena y arcilla</t>
  </si>
  <si>
    <t>2. Hormigón</t>
  </si>
  <si>
    <t>17 01 01</t>
  </si>
  <si>
    <t>Hormigón</t>
  </si>
  <si>
    <t>3. Ladrillos , azulejos y otros cerámicos</t>
  </si>
  <si>
    <t>17 01 02</t>
  </si>
  <si>
    <t>Ladrillos</t>
  </si>
  <si>
    <t>17 01 03</t>
  </si>
  <si>
    <t>Tejas y materiales cerámicos</t>
  </si>
  <si>
    <t>17 01 07</t>
  </si>
  <si>
    <t>Mezclas de hormigón, ladrillos, tejas y materiales cerámicos distintas de las especificadas en el código 1 7 01 06.</t>
  </si>
  <si>
    <t>4. Piedra</t>
  </si>
  <si>
    <t>17 09 04</t>
  </si>
  <si>
    <t>RDCs mezclados distintos a los de los códigos 17 09 01, 02 y 03</t>
  </si>
  <si>
    <t>RCDs: Basuras,  Potencialmente peligrosos y otros</t>
  </si>
  <si>
    <t>1. Basuras</t>
  </si>
  <si>
    <t>20 02 01</t>
  </si>
  <si>
    <t>Residuos biodegradables</t>
  </si>
  <si>
    <t>20 03 01</t>
  </si>
  <si>
    <t>Mezcla de residuos municipales</t>
  </si>
  <si>
    <t>2. Potencialmente peligrosos y otros</t>
  </si>
  <si>
    <t>17 09 03*</t>
  </si>
  <si>
    <t>Otros residuos de construcción y demolición que contienen SP's</t>
  </si>
  <si>
    <t>RESIDUOS DE ENVASES</t>
  </si>
  <si>
    <t xml:space="preserve"> ENVASES (incluidos los residuos de envases de la recogida selectiva municipal)</t>
  </si>
  <si>
    <t>15 01 01</t>
  </si>
  <si>
    <t>Envases de papel y cartón</t>
  </si>
  <si>
    <t>15 01 02</t>
  </si>
  <si>
    <t>Envases de plástico</t>
  </si>
  <si>
    <t>15 01 03</t>
  </si>
  <si>
    <t>Envases de madera</t>
  </si>
  <si>
    <t>Envases metálicos</t>
  </si>
  <si>
    <t>Envases compuestos</t>
  </si>
  <si>
    <t>Envases mixtos</t>
  </si>
  <si>
    <t>Envases de vidrio</t>
  </si>
  <si>
    <t>15 01 10*</t>
  </si>
  <si>
    <t>Envases que contienen restos de sustancias peligrosas o estan contaminadas por ellas</t>
  </si>
  <si>
    <t xml:space="preserve"> Absorbentes, materiales de filtración, trapos de limpieza y ropas protectoras</t>
  </si>
  <si>
    <t>15 02 02*</t>
  </si>
  <si>
    <t>Absorbentes, materiales de filtración (incluidos filtros de aceite no especificados en otra categoría), trapos de limpieza y ropas protectoras contaminadas por sustancias peligrosas</t>
  </si>
  <si>
    <t>15 02 03</t>
  </si>
  <si>
    <t>Absorbentes, materiales de filtración, trapos de limpieza y ropas protectoras distintos de los especificados en el código 15 02 02</t>
  </si>
  <si>
    <t>CÀLCUL DELS RESIDUS GENERATS</t>
  </si>
  <si>
    <t>Proyecto</t>
  </si>
  <si>
    <t>Situación</t>
  </si>
  <si>
    <t>1.- Datos Generales del Proyecto</t>
  </si>
  <si>
    <t>Tipología de obra</t>
  </si>
  <si>
    <t>Demolición de nave industrial estructura de metal</t>
  </si>
  <si>
    <t>Superficie total construida</t>
  </si>
  <si>
    <t>Volumen estimado de tierras de excavación</t>
  </si>
  <si>
    <t>Factor de estimación total de RCDs</t>
  </si>
  <si>
    <t>Densidad media de los materiales</t>
  </si>
  <si>
    <t>Volumen Total de RCD estimados</t>
  </si>
  <si>
    <t>Toneladas Totales estimadas de RCD</t>
  </si>
  <si>
    <t xml:space="preserve"> RCD de naturaleza no pétrea</t>
  </si>
  <si>
    <t xml:space="preserve">            % en peso</t>
  </si>
  <si>
    <t>Evaluación teórica del peso por tipología RCD</t>
  </si>
  <si>
    <t>Toneladas de cada tipo de RCD</t>
  </si>
  <si>
    <t>Volumen de cada tipo de RCD</t>
  </si>
  <si>
    <t>Asfalto</t>
  </si>
  <si>
    <t>Metales</t>
  </si>
  <si>
    <t>Yeso</t>
  </si>
  <si>
    <t xml:space="preserve">Totales RCD no pétrea: </t>
  </si>
  <si>
    <t>RCD de naturaleza pétrea</t>
  </si>
  <si>
    <t xml:space="preserve">           % en peso</t>
  </si>
  <si>
    <t>Arena, grava y otros áridos</t>
  </si>
  <si>
    <t>Ladrillos, azulejos y otros cerámicos</t>
  </si>
  <si>
    <t>Piedra</t>
  </si>
  <si>
    <t>Totales RCD pétrea:</t>
  </si>
  <si>
    <t>RCD potencialmente peligrosos y otros</t>
  </si>
  <si>
    <t>Basura</t>
  </si>
  <si>
    <t>Potencialmente peligrosos</t>
  </si>
  <si>
    <t>Totales peligrosos y otros:</t>
  </si>
  <si>
    <t>Total RCDs</t>
  </si>
  <si>
    <t>Totales Tierras:</t>
  </si>
  <si>
    <t>Total RCDs y Tierras</t>
  </si>
  <si>
    <t>MODEL INVENTARI RESIDUS PERILLOSOS</t>
  </si>
  <si>
    <t>CODI LER</t>
  </si>
  <si>
    <t>S’HA DETECTAT?</t>
  </si>
  <si>
    <t>SI/NO</t>
  </si>
  <si>
    <t>Mezcal de hormigón, ladrillos, tejas y materilaes cerámicos con sustancias peligrosas (SP's)</t>
  </si>
  <si>
    <t>17 01 06*</t>
  </si>
  <si>
    <t>Madera, vidrio o plástico con sustancias peligrosas o contaminadas por ellas</t>
  </si>
  <si>
    <t>17 02 04*</t>
  </si>
  <si>
    <t>Mezclas bituminosas que contienen alquitrán de hulla</t>
  </si>
  <si>
    <t>17 03 01*</t>
  </si>
  <si>
    <t>Alquitrán de hulla y productos alquitranados</t>
  </si>
  <si>
    <t>17 03 03*</t>
  </si>
  <si>
    <t>Residuos metálicos contaminados con sustancias peligrosas</t>
  </si>
  <si>
    <t>17 04 09*</t>
  </si>
  <si>
    <t>Cables que contienen hidrocarburos, alquitrán de hulla y otras SP's</t>
  </si>
  <si>
    <t>17 04 10*</t>
  </si>
  <si>
    <t>Materiales de aislamiento que contienen Amianto</t>
  </si>
  <si>
    <t>17 06 01*</t>
  </si>
  <si>
    <t>Otros materiales de aislamiento que contienen sustancias peligrosas</t>
  </si>
  <si>
    <t>17 06 03*</t>
  </si>
  <si>
    <t>Materiales de construcción que contienen Amianto</t>
  </si>
  <si>
    <t>17 06 05*</t>
  </si>
  <si>
    <t>Materiales de construcción a partir de yeso contaminados con SP's</t>
  </si>
  <si>
    <t>17 08 01*</t>
  </si>
  <si>
    <t>Residuos de construcción y demolición que contienen mercurio</t>
  </si>
  <si>
    <t>17 09 01*</t>
  </si>
  <si>
    <t>Residuos de construcción y demolición que contienen PCB's</t>
  </si>
  <si>
    <t>17 09 02*</t>
  </si>
  <si>
    <t>Tierras y piedras que contienen SP's</t>
  </si>
  <si>
    <t>17 05 03*</t>
  </si>
  <si>
    <t>Lodos de drenaje que contienen sustancias peligrosas</t>
  </si>
  <si>
    <t>17 05 05*</t>
  </si>
  <si>
    <t>Balastro de vías férreas que contienen sustancias peligrosas</t>
  </si>
  <si>
    <t>17 05 07*</t>
  </si>
  <si>
    <t>Absorbentes contaminados (trapos,…)</t>
  </si>
  <si>
    <t>Aceites usados (minerales no clorados de motor,…)</t>
  </si>
  <si>
    <t>13 02 05*</t>
  </si>
  <si>
    <t>Filtros de aceite</t>
  </si>
  <si>
    <t>16 01 07*</t>
  </si>
  <si>
    <t>Tubos fluorescentes</t>
  </si>
  <si>
    <t>20 01 21*</t>
  </si>
  <si>
    <t>Pilas botón</t>
  </si>
  <si>
    <t>16 06 03*</t>
  </si>
  <si>
    <t>Envases vacíos de metal o plastico contaminado</t>
  </si>
  <si>
    <t>Sobrantes de pintura o barnices</t>
  </si>
  <si>
    <t>08 01 11*</t>
  </si>
  <si>
    <t>Sobrantes de disolventes no halogenados</t>
  </si>
  <si>
    <t>14 06 03*</t>
  </si>
  <si>
    <t>Aerosoles vacíos</t>
  </si>
  <si>
    <t>15 01 11*</t>
  </si>
  <si>
    <t>Baterías de plomo</t>
  </si>
  <si>
    <t>16 06 01*</t>
  </si>
  <si>
    <t>Hidrocarburos con agua</t>
  </si>
  <si>
    <t>13 07 03*</t>
  </si>
  <si>
    <t>CÒDIG LER</t>
  </si>
  <si>
    <t>DESCRIPCIÓ</t>
  </si>
  <si>
    <t>TRACTAMENT</t>
  </si>
  <si>
    <t>DESTINACIÓ</t>
  </si>
  <si>
    <t>QUANTITAT</t>
  </si>
  <si>
    <t>Pes (T)</t>
  </si>
  <si>
    <t>Volum (m3)</t>
  </si>
  <si>
    <t>Tierras y piedras distintas de las especificadas en el código LER 17 05 03</t>
  </si>
  <si>
    <t>Lodos de drenaje distintos de los especificados en el código LER 17 05 05</t>
  </si>
  <si>
    <t>Balastos de vías férreas distinto del especificado en el código LER 15 05 07</t>
  </si>
  <si>
    <t>RCD NATURALEZA NO PÉTREA.</t>
  </si>
  <si>
    <t>Mezclas bituminosas distintas a las del código LER 17 03 01</t>
  </si>
  <si>
    <t>4. Plástico</t>
  </si>
  <si>
    <t>5. Vidrio</t>
  </si>
  <si>
    <t>6. Yeso</t>
  </si>
  <si>
    <t>RCD NATURALEZA PÉTREA.</t>
  </si>
  <si>
    <t>1. Hormigón</t>
  </si>
  <si>
    <t>2. Ladrillos, azulejos y otros cerámicos</t>
  </si>
  <si>
    <t>3. Piedra</t>
  </si>
  <si>
    <t xml:space="preserve">RCD POTENCIALMENTE PELIGROSOS </t>
  </si>
  <si>
    <t>1. Potencialmente peligrosos y otros</t>
  </si>
  <si>
    <t>Mezcal de hormigón, ladrillos, tejas y materiales cerámicos con sustancias peligrosas (SP's)</t>
  </si>
  <si>
    <t>Madera, vidrio o plastico con sustancias peligrosas o contaminadas por ellas</t>
  </si>
  <si>
    <t>Mezclas bituminosas que contienen alquitran de hulla</t>
  </si>
  <si>
    <t>Residuos de construcción y demolición que contienen mercúrio</t>
  </si>
  <si>
    <t>17 06 04</t>
  </si>
  <si>
    <t>Materiales de aislamientos distintos de los 17 06 01 y 03</t>
  </si>
  <si>
    <t>OTROS RESIDUOS GENERADOS EN LA OBRA</t>
  </si>
  <si>
    <t>1. Envases (incluidos los residuos de envases de la recogida selectiva municipal)</t>
  </si>
  <si>
    <t>15 01 04</t>
  </si>
  <si>
    <t>15 01 05</t>
  </si>
  <si>
    <t>15 01 06</t>
  </si>
  <si>
    <t>15 01 07</t>
  </si>
  <si>
    <t>2. Absorbentes, materiales de filtración, trapos de limpieza y ropas protectoras</t>
  </si>
  <si>
    <t>3. Papel</t>
  </si>
  <si>
    <t>4. Arena, grava y otros áridos</t>
  </si>
  <si>
    <t>5. Basuras</t>
  </si>
  <si>
    <t>6. Potencialmente peligrosos</t>
  </si>
  <si>
    <t>16 06 04</t>
  </si>
  <si>
    <t>Pilas alcalinas y salinas</t>
  </si>
  <si>
    <t>Aerosoles vacios</t>
  </si>
  <si>
    <t xml:space="preserve">BASE DE DATOS DE ESTIMACIÓN TOTAL DE RDCs </t>
  </si>
  <si>
    <t>Factor medio de esponjamiento de RDcs</t>
  </si>
  <si>
    <t>Factor medio de esponjamiento de tierras</t>
  </si>
  <si>
    <t>Densidades de los materiales</t>
  </si>
  <si>
    <t>Infraestructura de carreteras</t>
  </si>
  <si>
    <t>Obras de reforma o rehabilitación</t>
  </si>
  <si>
    <t>Construcción de obra de nueva edificación</t>
  </si>
  <si>
    <t>Demolición completa (estructura de hormigón)</t>
  </si>
  <si>
    <t>Demolición completa (estructura de fabrica)</t>
  </si>
  <si>
    <t>Demolición de nave industrial estructura hormigón</t>
  </si>
  <si>
    <t>Arena Grava y otros áridos</t>
  </si>
  <si>
    <t>Ladrillos , azulejos y otros cerámicos</t>
  </si>
  <si>
    <t>Basuras</t>
  </si>
  <si>
    <t>Potencialmente peligrosos y otros</t>
  </si>
  <si>
    <t>Densidad media estimada (comprobación)</t>
  </si>
  <si>
    <t>RDCs Construcción de obra nueva</t>
  </si>
  <si>
    <t>RDCs Demoliciones</t>
  </si>
  <si>
    <t>% Asfalto</t>
  </si>
  <si>
    <t>% Madera</t>
  </si>
  <si>
    <t>% Metales</t>
  </si>
  <si>
    <t>% Papel</t>
  </si>
  <si>
    <t>% Plástico</t>
  </si>
  <si>
    <t>% Vidrio</t>
  </si>
  <si>
    <t>% Yeso</t>
  </si>
  <si>
    <t>% Arena Grava y otros áridos</t>
  </si>
  <si>
    <t>% Hormigón</t>
  </si>
  <si>
    <t>% Ladrillos , azulejos y otros cerámicos</t>
  </si>
  <si>
    <t>% Piedra</t>
  </si>
  <si>
    <t>% Basuras</t>
  </si>
  <si>
    <t>% Potencialmente peligrosos y otros</t>
  </si>
  <si>
    <t>Porcentaje total (comprobación)</t>
  </si>
  <si>
    <t>1 indica que se genera</t>
  </si>
  <si>
    <t>Tipo Obra</t>
  </si>
  <si>
    <t>Demolición completa (obra de fabrica)</t>
  </si>
  <si>
    <t>DESTINO RCDs</t>
  </si>
  <si>
    <t>Propia Obra</t>
  </si>
  <si>
    <t xml:space="preserve">Obra diferente </t>
  </si>
  <si>
    <t>Planta de Reciclaje de RCDs</t>
  </si>
  <si>
    <t>Gestor Autorizado RNPs</t>
  </si>
  <si>
    <t>Gestor Autorizado RPs</t>
  </si>
  <si>
    <t>Depósito Controlado</t>
  </si>
  <si>
    <t>Cantera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</si>
</sst>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0&quot; m²&quot;"/>
    <numFmt numFmtId="165" formatCode="0.00&quot; m³&quot;"/>
    <numFmt numFmtId="166" formatCode="0.00&quot; m³/m²&quot;"/>
    <numFmt numFmtId="167" formatCode="0.00&quot; T/m³&quot;"/>
    <numFmt numFmtId="168" formatCode="0.00&quot; T&quot;"/>
    <numFmt numFmtId="169" formatCode="0.00\ %"/>
    <numFmt numFmtId="170" formatCode="00&quot; T&quot;"/>
    <numFmt numFmtId="171" formatCode="0.00&quot; €&quot;"/>
  </numFmts>
  <fonts count="33" x14ac:knownFonts="1">
    <font>
      <sz val="12"/>
      <color rgb="FF000000"/>
      <name val="Arial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sz val="10"/>
      <color rgb="FF000000"/>
      <name val="Noto Sans"/>
    </font>
    <font>
      <sz val="10"/>
      <color rgb="FFCE181E"/>
      <name val="Noto Sans"/>
    </font>
    <font>
      <b/>
      <sz val="10"/>
      <color rgb="FF000000"/>
      <name val="Noto Sans"/>
    </font>
    <font>
      <b/>
      <sz val="14"/>
      <color rgb="FFFFFFFF"/>
      <name val="Noto Sans"/>
    </font>
    <font>
      <b/>
      <sz val="12"/>
      <color rgb="FF000000"/>
      <name val="Noto Sans"/>
    </font>
    <font>
      <sz val="10"/>
      <color rgb="FF000000"/>
      <name val="Arial"/>
      <family val="2"/>
    </font>
    <font>
      <b/>
      <i/>
      <u/>
      <sz val="13"/>
      <color rgb="FF000000"/>
      <name val="Noto Sans"/>
    </font>
    <font>
      <sz val="10"/>
      <color rgb="FF000000"/>
      <name val="Noto Sans"/>
      <family val="2"/>
    </font>
    <font>
      <sz val="10"/>
      <color rgb="FFFFFFFF"/>
      <name val="Noto Sans"/>
    </font>
    <font>
      <sz val="10"/>
      <color rgb="FFFF4000"/>
      <name val="Noto Sans"/>
    </font>
    <font>
      <sz val="10"/>
      <color rgb="FFFF0000"/>
      <name val="Noto Sans"/>
    </font>
    <font>
      <sz val="12"/>
      <color rgb="FFCE181E"/>
      <name val="Arial"/>
      <family val="2"/>
    </font>
    <font>
      <sz val="12"/>
      <color rgb="FFFF4000"/>
      <name val="Arial"/>
      <family val="2"/>
    </font>
    <font>
      <b/>
      <sz val="14"/>
      <color rgb="FFFFFFFF"/>
      <name val="Noto Sans"/>
      <family val="2"/>
    </font>
    <font>
      <b/>
      <sz val="10"/>
      <color rgb="FF000000"/>
      <name val="Noto Sans"/>
      <family val="2"/>
    </font>
    <font>
      <sz val="10"/>
      <color rgb="FF969696"/>
      <name val="Noto Sans"/>
      <family val="2"/>
    </font>
    <font>
      <b/>
      <sz val="10"/>
      <color rgb="FFFFFFFF"/>
      <name val="Noto Sans"/>
    </font>
    <font>
      <sz val="9"/>
      <color rgb="FF000000"/>
      <name val="Noto Sans"/>
    </font>
    <font>
      <sz val="9"/>
      <color rgb="FFFF0000"/>
      <name val="Noto Sans"/>
    </font>
    <font>
      <sz val="9"/>
      <color rgb="FF969696"/>
      <name val="Noto Sans"/>
    </font>
    <font>
      <sz val="12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DE8CB"/>
      </patternFill>
    </fill>
    <fill>
      <patternFill patternType="solid">
        <fgColor rgb="FFFFCCCC"/>
        <bgColor rgb="FFFFD7D7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DDE8CB"/>
      </patternFill>
    </fill>
    <fill>
      <patternFill patternType="solid">
        <fgColor rgb="FFFFFFCC"/>
        <bgColor rgb="FFFFFFD7"/>
      </patternFill>
    </fill>
    <fill>
      <patternFill patternType="solid">
        <fgColor rgb="FFFFFFFF"/>
        <bgColor rgb="FFFFFFD7"/>
      </patternFill>
    </fill>
    <fill>
      <patternFill patternType="solid">
        <fgColor rgb="FF3465A4"/>
        <bgColor rgb="FF2A6099"/>
      </patternFill>
    </fill>
    <fill>
      <patternFill patternType="solid">
        <fgColor rgb="FFFFFFD7"/>
        <bgColor rgb="FFFFFFCC"/>
      </patternFill>
    </fill>
    <fill>
      <patternFill patternType="solid">
        <fgColor rgb="FF2A6099"/>
        <bgColor rgb="FF3465A4"/>
      </patternFill>
    </fill>
    <fill>
      <patternFill patternType="solid">
        <fgColor rgb="FFFFA6A6"/>
        <bgColor rgb="FFE0C2CD"/>
      </patternFill>
    </fill>
    <fill>
      <patternFill patternType="solid">
        <fgColor rgb="FFAFD095"/>
        <bgColor rgb="FFB7B3CA"/>
      </patternFill>
    </fill>
    <fill>
      <patternFill patternType="solid">
        <fgColor rgb="FFDDE8CB"/>
        <bgColor rgb="FFDDDDDD"/>
      </patternFill>
    </fill>
    <fill>
      <patternFill patternType="solid">
        <fgColor rgb="FFFFD7D7"/>
        <bgColor rgb="FFFFCCCC"/>
      </patternFill>
    </fill>
    <fill>
      <patternFill patternType="solid">
        <fgColor rgb="FFB7B3CA"/>
        <bgColor rgb="FFE0C2CD"/>
      </patternFill>
    </fill>
    <fill>
      <patternFill patternType="solid">
        <fgColor rgb="FFE0C2CD"/>
        <bgColor rgb="FFFFCCCC"/>
      </patternFill>
    </fill>
  </fills>
  <borders count="27">
    <border>
      <left/>
      <right/>
      <top/>
      <bottom/>
      <diagonal/>
    </border>
    <border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 style="hair">
        <color auto="1"/>
      </right>
      <top style="medium">
        <color rgb="FF00000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rgb="FF000000"/>
      </top>
      <bottom style="hair">
        <color auto="1"/>
      </bottom>
      <diagonal/>
    </border>
    <border>
      <left style="hair">
        <color auto="1"/>
      </left>
      <right style="medium">
        <color rgb="FF000000"/>
      </right>
      <top style="medium">
        <color rgb="FF000000"/>
      </top>
      <bottom style="hair">
        <color auto="1"/>
      </bottom>
      <diagonal/>
    </border>
    <border>
      <left style="medium">
        <color rgb="FF00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rgb="FF000000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 style="hair">
        <color auto="1"/>
      </right>
      <top style="hair">
        <color auto="1"/>
      </top>
      <bottom style="medium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rgb="FF000000"/>
      </bottom>
      <diagonal/>
    </border>
    <border>
      <left style="hair">
        <color auto="1"/>
      </left>
      <right style="medium">
        <color rgb="FF000000"/>
      </right>
      <top style="hair">
        <color auto="1"/>
      </top>
      <bottom style="medium">
        <color rgb="FF000000"/>
      </bottom>
      <diagonal/>
    </border>
    <border>
      <left style="medium">
        <color rgb="FF000000"/>
      </left>
      <right style="hair">
        <color auto="1"/>
      </right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medium">
        <color rgb="FF000000"/>
      </top>
      <bottom/>
      <diagonal/>
    </border>
    <border>
      <left style="hair">
        <color auto="1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hair">
        <color auto="1"/>
      </right>
      <top/>
      <bottom/>
      <diagonal/>
    </border>
    <border>
      <left style="hair">
        <color auto="1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8">
    <xf numFmtId="0" fontId="0" fillId="0" borderId="0"/>
    <xf numFmtId="0" fontId="1" fillId="0" borderId="0" applyBorder="0" applyProtection="0"/>
    <xf numFmtId="0" fontId="2" fillId="2" borderId="0" applyBorder="0" applyProtection="0"/>
    <xf numFmtId="0" fontId="2" fillId="3" borderId="0" applyBorder="0" applyProtection="0"/>
    <xf numFmtId="0" fontId="1" fillId="4" borderId="0" applyBorder="0" applyProtection="0"/>
    <xf numFmtId="0" fontId="3" fillId="5" borderId="0" applyBorder="0" applyProtection="0"/>
    <xf numFmtId="0" fontId="4" fillId="6" borderId="0" applyBorder="0" applyProtection="0"/>
    <xf numFmtId="0" fontId="5" fillId="0" borderId="0" applyBorder="0" applyProtection="0"/>
    <xf numFmtId="0" fontId="6" fillId="7" borderId="0" applyBorder="0" applyProtection="0"/>
    <xf numFmtId="0" fontId="7" fillId="0" borderId="0" applyBorder="0" applyProtection="0"/>
    <xf numFmtId="0" fontId="8" fillId="0" borderId="0" applyBorder="0" applyProtection="0"/>
    <xf numFmtId="0" fontId="32" fillId="0" borderId="0" applyBorder="0" applyProtection="0"/>
    <xf numFmtId="0" fontId="9" fillId="0" borderId="0" applyBorder="0" applyProtection="0"/>
    <xf numFmtId="0" fontId="10" fillId="8" borderId="0" applyBorder="0" applyProtection="0"/>
    <xf numFmtId="0" fontId="11" fillId="8" borderId="1" applyProtection="0"/>
    <xf numFmtId="0" fontId="32" fillId="0" borderId="0" applyBorder="0" applyProtection="0"/>
    <xf numFmtId="0" fontId="32" fillId="0" borderId="0" applyBorder="0" applyProtection="0"/>
    <xf numFmtId="0" fontId="3" fillId="0" borderId="0" applyBorder="0" applyProtection="0"/>
  </cellStyleXfs>
  <cellXfs count="193">
    <xf numFmtId="0" fontId="0" fillId="0" borderId="0" xfId="0"/>
    <xf numFmtId="0" fontId="12" fillId="9" borderId="0" xfId="0" applyFont="1" applyFill="1"/>
    <xf numFmtId="0" fontId="13" fillId="9" borderId="0" xfId="0" applyFont="1" applyFill="1"/>
    <xf numFmtId="0" fontId="14" fillId="9" borderId="0" xfId="0" applyFont="1" applyFill="1" applyAlignment="1" applyProtection="1">
      <alignment horizontal="center" vertical="center"/>
      <protection hidden="1"/>
    </xf>
    <xf numFmtId="0" fontId="12" fillId="9" borderId="0" xfId="0" applyFont="1" applyFill="1" applyProtection="1">
      <protection hidden="1"/>
    </xf>
    <xf numFmtId="0" fontId="20" fillId="9" borderId="0" xfId="0" applyFont="1" applyFill="1" applyProtection="1">
      <protection hidden="1"/>
    </xf>
    <xf numFmtId="0" fontId="12" fillId="9" borderId="0" xfId="0" applyFont="1" applyFill="1" applyAlignment="1" applyProtection="1">
      <alignment horizontal="center"/>
      <protection hidden="1"/>
    </xf>
    <xf numFmtId="4" fontId="12" fillId="9" borderId="0" xfId="0" applyNumberFormat="1" applyFont="1" applyFill="1" applyAlignment="1" applyProtection="1">
      <alignment wrapText="1"/>
      <protection hidden="1"/>
    </xf>
    <xf numFmtId="0" fontId="21" fillId="9" borderId="0" xfId="0" applyFont="1" applyFill="1"/>
    <xf numFmtId="0" fontId="22" fillId="9" borderId="0" xfId="0" applyFont="1" applyFill="1"/>
    <xf numFmtId="0" fontId="23" fillId="9" borderId="0" xfId="0" applyFont="1" applyFill="1"/>
    <xf numFmtId="0" fontId="0" fillId="9" borderId="0" xfId="0" applyFill="1"/>
    <xf numFmtId="0" fontId="14" fillId="9" borderId="0" xfId="0" applyFont="1" applyFill="1" applyAlignment="1" applyProtection="1">
      <alignment horizontal="center" vertical="top"/>
      <protection hidden="1"/>
    </xf>
    <xf numFmtId="0" fontId="14" fillId="9" borderId="0" xfId="0" applyFont="1" applyFill="1" applyAlignment="1" applyProtection="1">
      <alignment vertical="top"/>
      <protection hidden="1"/>
    </xf>
    <xf numFmtId="4" fontId="14" fillId="9" borderId="0" xfId="0" applyNumberFormat="1" applyFont="1" applyFill="1" applyAlignment="1" applyProtection="1">
      <alignment vertical="top" wrapText="1"/>
      <protection hidden="1"/>
    </xf>
    <xf numFmtId="0" fontId="14" fillId="9" borderId="2" xfId="0" applyFont="1" applyFill="1" applyBorder="1" applyAlignment="1" applyProtection="1">
      <alignment horizontal="center" vertical="top"/>
      <protection locked="0"/>
    </xf>
    <xf numFmtId="0" fontId="12" fillId="9" borderId="2" xfId="0" applyFont="1" applyFill="1" applyBorder="1" applyAlignment="1" applyProtection="1">
      <alignment vertical="top"/>
      <protection hidden="1"/>
    </xf>
    <xf numFmtId="4" fontId="12" fillId="9" borderId="2" xfId="0" applyNumberFormat="1" applyFont="1" applyFill="1" applyBorder="1" applyAlignment="1" applyProtection="1">
      <alignment vertical="top" wrapText="1"/>
      <protection hidden="1"/>
    </xf>
    <xf numFmtId="0" fontId="12" fillId="9" borderId="0" xfId="0" applyFont="1" applyFill="1" applyAlignment="1" applyProtection="1">
      <alignment vertical="top"/>
      <protection hidden="1"/>
    </xf>
    <xf numFmtId="4" fontId="12" fillId="9" borderId="0" xfId="0" applyNumberFormat="1" applyFont="1" applyFill="1" applyAlignment="1" applyProtection="1">
      <alignment vertical="top" wrapText="1"/>
      <protection hidden="1"/>
    </xf>
    <xf numFmtId="0" fontId="24" fillId="9" borderId="0" xfId="0" applyFont="1" applyFill="1"/>
    <xf numFmtId="0" fontId="12" fillId="9" borderId="2" xfId="0" applyFont="1" applyFill="1" applyBorder="1" applyAlignment="1" applyProtection="1">
      <alignment vertical="top" wrapText="1"/>
      <protection hidden="1"/>
    </xf>
    <xf numFmtId="0" fontId="12" fillId="9" borderId="6" xfId="0" applyFont="1" applyFill="1" applyBorder="1" applyAlignment="1" applyProtection="1">
      <alignment vertical="top"/>
      <protection hidden="1"/>
    </xf>
    <xf numFmtId="4" fontId="12" fillId="9" borderId="6" xfId="0" applyNumberFormat="1" applyFont="1" applyFill="1" applyBorder="1" applyAlignment="1" applyProtection="1">
      <alignment vertical="top" wrapText="1"/>
      <protection hidden="1"/>
    </xf>
    <xf numFmtId="0" fontId="12" fillId="9" borderId="2" xfId="0" applyFont="1" applyFill="1" applyBorder="1" applyProtection="1">
      <protection hidden="1"/>
    </xf>
    <xf numFmtId="4" fontId="12" fillId="9" borderId="2" xfId="0" applyNumberFormat="1" applyFont="1" applyFill="1" applyBorder="1" applyAlignment="1" applyProtection="1">
      <alignment wrapText="1"/>
      <protection hidden="1"/>
    </xf>
    <xf numFmtId="0" fontId="12" fillId="9" borderId="4" xfId="0" applyFont="1" applyFill="1" applyBorder="1" applyAlignment="1" applyProtection="1">
      <alignment vertical="top"/>
      <protection hidden="1"/>
    </xf>
    <xf numFmtId="4" fontId="12" fillId="9" borderId="4" xfId="0" applyNumberFormat="1" applyFont="1" applyFill="1" applyBorder="1" applyAlignment="1" applyProtection="1">
      <alignment vertical="top" wrapText="1"/>
      <protection hidden="1"/>
    </xf>
    <xf numFmtId="0" fontId="12" fillId="9" borderId="2" xfId="0" applyFont="1" applyFill="1" applyBorder="1" applyAlignment="1" applyProtection="1">
      <alignment horizontal="left" vertical="center"/>
      <protection hidden="1"/>
    </xf>
    <xf numFmtId="0" fontId="19" fillId="9" borderId="0" xfId="0" applyFont="1" applyFill="1" applyAlignment="1" applyProtection="1">
      <alignment vertical="center"/>
      <protection hidden="1"/>
    </xf>
    <xf numFmtId="0" fontId="19" fillId="9" borderId="0" xfId="0" applyFont="1" applyFill="1" applyAlignment="1">
      <alignment vertical="center"/>
    </xf>
    <xf numFmtId="0" fontId="19" fillId="9" borderId="0" xfId="0" applyFont="1" applyFill="1"/>
    <xf numFmtId="0" fontId="26" fillId="16" borderId="2" xfId="0" applyFont="1" applyFill="1" applyBorder="1" applyAlignment="1">
      <alignment vertical="center"/>
    </xf>
    <xf numFmtId="0" fontId="19" fillId="15" borderId="2" xfId="0" applyFont="1" applyFill="1" applyBorder="1" applyAlignment="1">
      <alignment vertical="center"/>
    </xf>
    <xf numFmtId="0" fontId="19" fillId="9" borderId="3" xfId="0" applyFont="1" applyFill="1" applyBorder="1" applyAlignment="1" applyProtection="1">
      <alignment vertical="center"/>
      <protection locked="0"/>
    </xf>
    <xf numFmtId="0" fontId="19" fillId="9" borderId="8" xfId="0" applyFont="1" applyFill="1" applyBorder="1" applyAlignment="1" applyProtection="1">
      <alignment vertical="center"/>
      <protection locked="0"/>
    </xf>
    <xf numFmtId="0" fontId="19" fillId="9" borderId="3" xfId="0" applyFont="1" applyFill="1" applyBorder="1" applyAlignment="1">
      <alignment vertical="center"/>
    </xf>
    <xf numFmtId="0" fontId="19" fillId="9" borderId="8" xfId="0" applyFont="1" applyFill="1" applyBorder="1" applyAlignment="1">
      <alignment vertical="center"/>
    </xf>
    <xf numFmtId="0" fontId="19" fillId="15" borderId="2" xfId="0" applyFont="1" applyFill="1" applyBorder="1" applyAlignment="1">
      <alignment vertical="center" wrapText="1"/>
    </xf>
    <xf numFmtId="2" fontId="19" fillId="9" borderId="0" xfId="0" applyNumberFormat="1" applyFont="1" applyFill="1" applyAlignment="1" applyProtection="1">
      <alignment vertical="center"/>
      <protection hidden="1"/>
    </xf>
    <xf numFmtId="0" fontId="27" fillId="9" borderId="0" xfId="0" applyFont="1" applyFill="1" applyAlignment="1" applyProtection="1">
      <alignment horizontal="center" vertical="center"/>
      <protection hidden="1"/>
    </xf>
    <xf numFmtId="0" fontId="26" fillId="15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/>
    </xf>
    <xf numFmtId="0" fontId="19" fillId="9" borderId="0" xfId="0" applyFont="1" applyFill="1" applyAlignment="1" applyProtection="1">
      <alignment horizontal="center" vertical="center"/>
      <protection hidden="1"/>
    </xf>
    <xf numFmtId="0" fontId="19" fillId="9" borderId="0" xfId="0" applyFont="1" applyFill="1" applyAlignment="1">
      <alignment horizontal="center" vertical="center"/>
    </xf>
    <xf numFmtId="0" fontId="19" fillId="9" borderId="0" xfId="0" applyFont="1" applyFill="1" applyAlignment="1">
      <alignment horizontal="center"/>
    </xf>
    <xf numFmtId="0" fontId="27" fillId="9" borderId="0" xfId="0" applyFont="1" applyFill="1" applyAlignment="1" applyProtection="1">
      <alignment vertical="center"/>
      <protection hidden="1"/>
    </xf>
    <xf numFmtId="169" fontId="19" fillId="9" borderId="2" xfId="0" applyNumberFormat="1" applyFont="1" applyFill="1" applyBorder="1" applyAlignment="1">
      <alignment horizontal="center"/>
    </xf>
    <xf numFmtId="0" fontId="19" fillId="9" borderId="2" xfId="0" applyFont="1" applyFill="1" applyBorder="1" applyAlignment="1">
      <alignment horizontal="center"/>
    </xf>
    <xf numFmtId="2" fontId="19" fillId="9" borderId="2" xfId="0" applyNumberFormat="1" applyFont="1" applyFill="1" applyBorder="1" applyAlignment="1">
      <alignment horizontal="center"/>
    </xf>
    <xf numFmtId="0" fontId="26" fillId="9" borderId="0" xfId="0" applyFont="1" applyFill="1" applyAlignment="1" applyProtection="1">
      <alignment horizontal="center" vertical="center"/>
      <protection hidden="1"/>
    </xf>
    <xf numFmtId="0" fontId="26" fillId="11" borderId="2" xfId="0" applyFont="1" applyFill="1" applyBorder="1" applyAlignment="1">
      <alignment horizontal="right"/>
    </xf>
    <xf numFmtId="169" fontId="26" fillId="11" borderId="2" xfId="0" applyNumberFormat="1" applyFont="1" applyFill="1" applyBorder="1" applyAlignment="1">
      <alignment horizontal="center"/>
    </xf>
    <xf numFmtId="0" fontId="26" fillId="11" borderId="2" xfId="0" applyFont="1" applyFill="1" applyBorder="1" applyAlignment="1">
      <alignment horizontal="center"/>
    </xf>
    <xf numFmtId="170" fontId="26" fillId="11" borderId="2" xfId="0" applyNumberFormat="1" applyFont="1" applyFill="1" applyBorder="1" applyAlignment="1">
      <alignment horizontal="center"/>
    </xf>
    <xf numFmtId="165" fontId="26" fillId="11" borderId="2" xfId="0" applyNumberFormat="1" applyFont="1" applyFill="1" applyBorder="1" applyAlignment="1">
      <alignment horizontal="center"/>
    </xf>
    <xf numFmtId="0" fontId="26" fillId="9" borderId="0" xfId="0" applyFont="1" applyFill="1" applyAlignment="1">
      <alignment horizontal="center" vertical="center"/>
    </xf>
    <xf numFmtId="0" fontId="26" fillId="9" borderId="0" xfId="0" applyFont="1" applyFill="1" applyAlignment="1">
      <alignment horizontal="center"/>
    </xf>
    <xf numFmtId="0" fontId="26" fillId="0" borderId="0" xfId="0" applyFont="1" applyAlignment="1">
      <alignment horizontal="right"/>
    </xf>
    <xf numFmtId="169" fontId="26" fillId="0" borderId="0" xfId="0" applyNumberFormat="1" applyFont="1" applyAlignment="1">
      <alignment horizontal="center"/>
    </xf>
    <xf numFmtId="0" fontId="26" fillId="0" borderId="0" xfId="0" applyFont="1" applyAlignment="1">
      <alignment horizontal="center"/>
    </xf>
    <xf numFmtId="170" fontId="26" fillId="0" borderId="0" xfId="0" applyNumberFormat="1" applyFont="1" applyAlignment="1">
      <alignment horizontal="center"/>
    </xf>
    <xf numFmtId="165" fontId="26" fillId="0" borderId="0" xfId="0" applyNumberFormat="1" applyFont="1" applyAlignment="1">
      <alignment horizontal="center"/>
    </xf>
    <xf numFmtId="0" fontId="26" fillId="9" borderId="2" xfId="0" applyFont="1" applyFill="1" applyBorder="1" applyAlignment="1">
      <alignment horizontal="center" vertical="center"/>
    </xf>
    <xf numFmtId="0" fontId="26" fillId="9" borderId="2" xfId="0" applyFont="1" applyFill="1" applyBorder="1" applyAlignment="1">
      <alignment horizontal="center"/>
    </xf>
    <xf numFmtId="0" fontId="26" fillId="9" borderId="0" xfId="0" applyFont="1" applyFill="1" applyAlignment="1" applyProtection="1">
      <alignment vertical="center"/>
      <protection hidden="1"/>
    </xf>
    <xf numFmtId="0" fontId="26" fillId="9" borderId="0" xfId="0" applyFont="1" applyFill="1" applyAlignment="1">
      <alignment vertical="center"/>
    </xf>
    <xf numFmtId="0" fontId="26" fillId="9" borderId="0" xfId="0" applyFont="1" applyFill="1"/>
    <xf numFmtId="10" fontId="26" fillId="11" borderId="2" xfId="0" applyNumberFormat="1" applyFont="1" applyFill="1" applyBorder="1" applyAlignment="1">
      <alignment horizontal="center"/>
    </xf>
    <xf numFmtId="0" fontId="26" fillId="9" borderId="0" xfId="0" applyFont="1" applyFill="1" applyAlignment="1">
      <alignment horizontal="right"/>
    </xf>
    <xf numFmtId="10" fontId="19" fillId="9" borderId="0" xfId="0" applyNumberFormat="1" applyFont="1" applyFill="1" applyAlignment="1">
      <alignment horizontal="center"/>
    </xf>
    <xf numFmtId="170" fontId="26" fillId="9" borderId="0" xfId="0" applyNumberFormat="1" applyFont="1" applyFill="1"/>
    <xf numFmtId="165" fontId="26" fillId="9" borderId="0" xfId="0" applyNumberFormat="1" applyFont="1" applyFill="1"/>
    <xf numFmtId="0" fontId="26" fillId="14" borderId="2" xfId="0" applyFont="1" applyFill="1" applyBorder="1" applyAlignment="1">
      <alignment horizontal="right" vertical="center"/>
    </xf>
    <xf numFmtId="170" fontId="26" fillId="14" borderId="2" xfId="0" applyNumberFormat="1" applyFont="1" applyFill="1" applyBorder="1"/>
    <xf numFmtId="165" fontId="26" fillId="14" borderId="2" xfId="0" applyNumberFormat="1" applyFont="1" applyFill="1" applyBorder="1"/>
    <xf numFmtId="0" fontId="12" fillId="9" borderId="0" xfId="0" applyFont="1" applyFill="1" applyAlignment="1">
      <alignment horizontal="center" vertical="center"/>
    </xf>
    <xf numFmtId="0" fontId="15" fillId="9" borderId="0" xfId="0" applyFont="1" applyFill="1" applyAlignment="1" applyProtection="1">
      <alignment horizontal="center" vertical="center"/>
      <protection hidden="1"/>
    </xf>
    <xf numFmtId="0" fontId="14" fillId="13" borderId="2" xfId="0" applyFont="1" applyFill="1" applyBorder="1" applyAlignment="1">
      <alignment horizontal="center" vertical="center"/>
    </xf>
    <xf numFmtId="0" fontId="14" fillId="15" borderId="2" xfId="0" applyFont="1" applyFill="1" applyBorder="1" applyAlignment="1">
      <alignment horizontal="center" vertical="center"/>
    </xf>
    <xf numFmtId="4" fontId="12" fillId="9" borderId="6" xfId="0" applyNumberFormat="1" applyFont="1" applyFill="1" applyBorder="1" applyAlignment="1" applyProtection="1">
      <alignment horizontal="left" vertical="center" wrapText="1"/>
      <protection hidden="1"/>
    </xf>
    <xf numFmtId="0" fontId="12" fillId="9" borderId="6" xfId="0" applyFont="1" applyFill="1" applyBorder="1" applyAlignment="1" applyProtection="1">
      <alignment horizontal="center" vertical="center"/>
      <protection hidden="1"/>
    </xf>
    <xf numFmtId="0" fontId="12" fillId="9" borderId="2" xfId="0" applyFont="1" applyFill="1" applyBorder="1" applyAlignment="1">
      <alignment horizontal="center" vertical="center"/>
    </xf>
    <xf numFmtId="4" fontId="12" fillId="9" borderId="2" xfId="0" applyNumberFormat="1" applyFont="1" applyFill="1" applyBorder="1" applyAlignment="1" applyProtection="1">
      <alignment horizontal="left" vertical="center" wrapText="1"/>
      <protection hidden="1"/>
    </xf>
    <xf numFmtId="0" fontId="12" fillId="9" borderId="2" xfId="0" applyFont="1" applyFill="1" applyBorder="1" applyAlignment="1" applyProtection="1">
      <alignment horizontal="center" vertical="center"/>
      <protection hidden="1"/>
    </xf>
    <xf numFmtId="0" fontId="12" fillId="9" borderId="0" xfId="0" applyFont="1" applyFill="1" applyAlignment="1">
      <alignment horizontal="left" vertical="center"/>
    </xf>
    <xf numFmtId="0" fontId="12" fillId="9" borderId="0" xfId="0" applyFont="1" applyFill="1" applyAlignment="1">
      <alignment horizontal="left" vertical="center" wrapText="1"/>
    </xf>
    <xf numFmtId="0" fontId="12" fillId="9" borderId="0" xfId="0" applyFont="1" applyFill="1" applyAlignment="1">
      <alignment vertical="center"/>
    </xf>
    <xf numFmtId="0" fontId="14" fillId="9" borderId="0" xfId="0" applyFont="1" applyFill="1" applyAlignment="1">
      <alignment horizontal="left" vertical="center"/>
    </xf>
    <xf numFmtId="0" fontId="14" fillId="9" borderId="0" xfId="0" applyFont="1" applyFill="1" applyAlignment="1">
      <alignment horizontal="left" vertical="center" wrapText="1"/>
    </xf>
    <xf numFmtId="0" fontId="28" fillId="10" borderId="2" xfId="0" applyFont="1" applyFill="1" applyBorder="1" applyAlignment="1">
      <alignment horizontal="center" vertical="center" wrapText="1"/>
    </xf>
    <xf numFmtId="0" fontId="17" fillId="9" borderId="0" xfId="0" applyFont="1" applyFill="1"/>
    <xf numFmtId="0" fontId="12" fillId="9" borderId="6" xfId="0" applyFont="1" applyFill="1" applyBorder="1" applyAlignment="1">
      <alignment horizontal="left" vertical="center"/>
    </xf>
    <xf numFmtId="0" fontId="12" fillId="9" borderId="6" xfId="0" applyFont="1" applyFill="1" applyBorder="1" applyAlignment="1">
      <alignment horizontal="left" vertical="center" wrapText="1"/>
    </xf>
    <xf numFmtId="0" fontId="12" fillId="9" borderId="2" xfId="0" applyFont="1" applyFill="1" applyBorder="1" applyAlignment="1">
      <alignment horizontal="left" vertical="center"/>
    </xf>
    <xf numFmtId="0" fontId="12" fillId="9" borderId="2" xfId="0" applyFont="1" applyFill="1" applyBorder="1" applyAlignment="1">
      <alignment horizontal="left" vertical="center" wrapText="1"/>
    </xf>
    <xf numFmtId="0" fontId="12" fillId="9" borderId="2" xfId="0" applyFont="1" applyFill="1" applyBorder="1" applyAlignment="1" applyProtection="1">
      <alignment horizontal="left" vertical="center" wrapText="1"/>
      <protection hidden="1"/>
    </xf>
    <xf numFmtId="0" fontId="14" fillId="9" borderId="0" xfId="0" applyFont="1" applyFill="1" applyAlignment="1" applyProtection="1">
      <alignment horizontal="left" vertical="center"/>
      <protection hidden="1"/>
    </xf>
    <xf numFmtId="0" fontId="12" fillId="9" borderId="0" xfId="0" applyFont="1" applyFill="1" applyAlignment="1" applyProtection="1">
      <alignment wrapText="1"/>
      <protection hidden="1"/>
    </xf>
    <xf numFmtId="0" fontId="12" fillId="16" borderId="2" xfId="0" applyFont="1" applyFill="1" applyBorder="1" applyProtection="1">
      <protection hidden="1"/>
    </xf>
    <xf numFmtId="167" fontId="12" fillId="9" borderId="2" xfId="0" applyNumberFormat="1" applyFont="1" applyFill="1" applyBorder="1" applyAlignment="1" applyProtection="1">
      <alignment horizontal="center" wrapText="1"/>
      <protection locked="0" hidden="1"/>
    </xf>
    <xf numFmtId="2" fontId="12" fillId="9" borderId="2" xfId="0" applyNumberFormat="1" applyFont="1" applyFill="1" applyBorder="1" applyAlignment="1" applyProtection="1">
      <alignment horizontal="center" wrapText="1"/>
      <protection locked="0" hidden="1"/>
    </xf>
    <xf numFmtId="0" fontId="12" fillId="9" borderId="0" xfId="0" applyFont="1" applyFill="1" applyAlignment="1" applyProtection="1">
      <alignment horizontal="center" wrapText="1"/>
      <protection hidden="1"/>
    </xf>
    <xf numFmtId="0" fontId="12" fillId="16" borderId="2" xfId="0" applyFont="1" applyFill="1" applyBorder="1" applyAlignment="1" applyProtection="1">
      <alignment vertical="top"/>
      <protection hidden="1"/>
    </xf>
    <xf numFmtId="0" fontId="12" fillId="16" borderId="2" xfId="0" applyFont="1" applyFill="1" applyBorder="1" applyAlignment="1" applyProtection="1">
      <alignment vertical="center"/>
      <protection hidden="1"/>
    </xf>
    <xf numFmtId="166" fontId="12" fillId="9" borderId="2" xfId="0" applyNumberFormat="1" applyFont="1" applyFill="1" applyBorder="1"/>
    <xf numFmtId="167" fontId="14" fillId="9" borderId="2" xfId="0" applyNumberFormat="1" applyFont="1" applyFill="1" applyBorder="1" applyAlignment="1" applyProtection="1">
      <alignment horizontal="center" wrapText="1"/>
      <protection hidden="1"/>
    </xf>
    <xf numFmtId="0" fontId="12" fillId="16" borderId="4" xfId="0" applyFont="1" applyFill="1" applyBorder="1" applyAlignment="1" applyProtection="1">
      <alignment vertical="top"/>
      <protection hidden="1"/>
    </xf>
    <xf numFmtId="169" fontId="12" fillId="9" borderId="2" xfId="0" applyNumberFormat="1" applyFont="1" applyFill="1" applyBorder="1" applyAlignment="1" applyProtection="1">
      <alignment horizontal="center"/>
      <protection locked="0" hidden="1"/>
    </xf>
    <xf numFmtId="0" fontId="12" fillId="16" borderId="5" xfId="0" applyFont="1" applyFill="1" applyBorder="1" applyAlignment="1" applyProtection="1">
      <alignment vertical="top"/>
      <protection hidden="1"/>
    </xf>
    <xf numFmtId="0" fontId="12" fillId="16" borderId="6" xfId="0" applyFont="1" applyFill="1" applyBorder="1" applyAlignment="1" applyProtection="1">
      <alignment vertical="top"/>
      <protection hidden="1"/>
    </xf>
    <xf numFmtId="169" fontId="12" fillId="9" borderId="2" xfId="0" applyNumberFormat="1" applyFont="1" applyFill="1" applyBorder="1" applyAlignment="1" applyProtection="1">
      <alignment horizontal="center"/>
      <protection hidden="1"/>
    </xf>
    <xf numFmtId="169" fontId="12" fillId="9" borderId="0" xfId="0" applyNumberFormat="1" applyFont="1" applyFill="1" applyAlignment="1" applyProtection="1">
      <alignment horizontal="center"/>
      <protection hidden="1"/>
    </xf>
    <xf numFmtId="171" fontId="12" fillId="9" borderId="0" xfId="0" applyNumberFormat="1" applyFont="1" applyFill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0" fillId="17" borderId="2" xfId="0" applyFill="1" applyBorder="1" applyAlignment="1">
      <alignment horizontal="center" vertical="center" wrapText="1"/>
    </xf>
    <xf numFmtId="0" fontId="29" fillId="17" borderId="2" xfId="0" applyFont="1" applyFill="1" applyBorder="1" applyAlignment="1" applyProtection="1">
      <alignment horizontal="center" vertical="center" wrapText="1"/>
      <protection hidden="1"/>
    </xf>
    <xf numFmtId="0" fontId="29" fillId="17" borderId="0" xfId="0" applyFont="1" applyFill="1" applyAlignment="1" applyProtection="1">
      <alignment vertical="center" wrapText="1"/>
      <protection hidden="1"/>
    </xf>
    <xf numFmtId="0" fontId="29" fillId="0" borderId="2" xfId="0" applyFont="1" applyBorder="1" applyAlignment="1" applyProtection="1">
      <alignment vertical="center" wrapText="1"/>
      <protection hidden="1"/>
    </xf>
    <xf numFmtId="0" fontId="29" fillId="0" borderId="2" xfId="0" applyFont="1" applyBorder="1" applyAlignment="1" applyProtection="1">
      <alignment horizontal="center" vertical="center"/>
      <protection hidden="1"/>
    </xf>
    <xf numFmtId="169" fontId="29" fillId="0" borderId="2" xfId="0" applyNumberFormat="1" applyFont="1" applyBorder="1" applyAlignment="1" applyProtection="1">
      <alignment horizontal="center" vertical="center"/>
      <protection hidden="1"/>
    </xf>
    <xf numFmtId="169" fontId="0" fillId="0" borderId="0" xfId="0" applyNumberFormat="1"/>
    <xf numFmtId="0" fontId="29" fillId="17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169" fontId="0" fillId="0" borderId="7" xfId="0" applyNumberFormat="1" applyBorder="1"/>
    <xf numFmtId="169" fontId="0" fillId="0" borderId="2" xfId="0" applyNumberFormat="1" applyBorder="1"/>
    <xf numFmtId="0" fontId="0" fillId="0" borderId="2" xfId="0" applyBorder="1"/>
    <xf numFmtId="10" fontId="0" fillId="0" borderId="2" xfId="0" applyNumberFormat="1" applyBorder="1"/>
    <xf numFmtId="0" fontId="29" fillId="0" borderId="0" xfId="0" applyFont="1" applyAlignment="1" applyProtection="1">
      <alignment vertical="center" wrapText="1"/>
      <protection hidden="1"/>
    </xf>
    <xf numFmtId="0" fontId="29" fillId="0" borderId="0" xfId="0" applyFont="1" applyAlignment="1" applyProtection="1">
      <alignment vertical="center"/>
      <protection hidden="1"/>
    </xf>
    <xf numFmtId="169" fontId="29" fillId="0" borderId="0" xfId="0" applyNumberFormat="1" applyFont="1" applyAlignment="1" applyProtection="1">
      <alignment vertical="center" wrapText="1"/>
      <protection hidden="1"/>
    </xf>
    <xf numFmtId="10" fontId="0" fillId="0" borderId="0" xfId="0" applyNumberFormat="1"/>
    <xf numFmtId="169" fontId="29" fillId="18" borderId="0" xfId="0" applyNumberFormat="1" applyFont="1" applyFill="1" applyAlignment="1" applyProtection="1">
      <alignment vertical="center" wrapText="1"/>
      <protection hidden="1"/>
    </xf>
    <xf numFmtId="0" fontId="30" fillId="0" borderId="0" xfId="0" applyFont="1" applyAlignment="1" applyProtection="1">
      <alignment vertical="center"/>
      <protection hidden="1"/>
    </xf>
    <xf numFmtId="0" fontId="31" fillId="0" borderId="0" xfId="0" applyFont="1" applyAlignment="1" applyProtection="1">
      <alignment vertical="center"/>
      <protection hidden="1"/>
    </xf>
    <xf numFmtId="0" fontId="17" fillId="9" borderId="20" xfId="0" applyFont="1" applyFill="1" applyBorder="1" applyAlignment="1">
      <alignment vertical="center" wrapText="1"/>
    </xf>
    <xf numFmtId="0" fontId="13" fillId="9" borderId="21" xfId="0" applyFont="1" applyFill="1" applyBorder="1"/>
    <xf numFmtId="0" fontId="18" fillId="9" borderId="20" xfId="0" applyFont="1" applyFill="1" applyBorder="1" applyAlignment="1">
      <alignment horizontal="left" vertical="top"/>
    </xf>
    <xf numFmtId="0" fontId="14" fillId="9" borderId="20" xfId="0" applyFont="1" applyFill="1" applyBorder="1" applyAlignment="1">
      <alignment vertical="center"/>
    </xf>
    <xf numFmtId="0" fontId="14" fillId="9" borderId="20" xfId="0" applyFont="1" applyFill="1" applyBorder="1"/>
    <xf numFmtId="0" fontId="19" fillId="9" borderId="20" xfId="0" applyFont="1" applyFill="1" applyBorder="1" applyAlignment="1" applyProtection="1">
      <alignment horizontal="left" vertical="center"/>
      <protection hidden="1"/>
    </xf>
    <xf numFmtId="0" fontId="12" fillId="9" borderId="24" xfId="0" applyFont="1" applyFill="1" applyBorder="1"/>
    <xf numFmtId="0" fontId="12" fillId="9" borderId="25" xfId="0" applyFont="1" applyFill="1" applyBorder="1"/>
    <xf numFmtId="0" fontId="13" fillId="9" borderId="25" xfId="0" applyFont="1" applyFill="1" applyBorder="1"/>
    <xf numFmtId="0" fontId="13" fillId="9" borderId="26" xfId="0" applyFont="1" applyFill="1" applyBorder="1"/>
    <xf numFmtId="0" fontId="15" fillId="10" borderId="9" xfId="0" applyFont="1" applyFill="1" applyBorder="1" applyAlignment="1" applyProtection="1">
      <alignment horizontal="center" vertical="center"/>
      <protection hidden="1"/>
    </xf>
    <xf numFmtId="0" fontId="15" fillId="10" borderId="10" xfId="0" applyFont="1" applyFill="1" applyBorder="1" applyAlignment="1" applyProtection="1">
      <alignment horizontal="center" vertical="center"/>
      <protection hidden="1"/>
    </xf>
    <xf numFmtId="0" fontId="15" fillId="10" borderId="11" xfId="0" applyFont="1" applyFill="1" applyBorder="1" applyAlignment="1" applyProtection="1">
      <alignment horizontal="center" vertical="center"/>
      <protection hidden="1"/>
    </xf>
    <xf numFmtId="0" fontId="15" fillId="10" borderId="12" xfId="0" applyFont="1" applyFill="1" applyBorder="1" applyAlignment="1" applyProtection="1">
      <alignment horizontal="center" vertical="center"/>
      <protection hidden="1"/>
    </xf>
    <xf numFmtId="0" fontId="15" fillId="10" borderId="2" xfId="0" applyFont="1" applyFill="1" applyBorder="1" applyAlignment="1" applyProtection="1">
      <alignment horizontal="center" vertical="center"/>
      <protection hidden="1"/>
    </xf>
    <xf numFmtId="0" fontId="15" fillId="10" borderId="13" xfId="0" applyFont="1" applyFill="1" applyBorder="1" applyAlignment="1" applyProtection="1">
      <alignment horizontal="center" vertical="center"/>
      <protection hidden="1"/>
    </xf>
    <xf numFmtId="0" fontId="15" fillId="10" borderId="14" xfId="0" applyFont="1" applyFill="1" applyBorder="1" applyAlignment="1" applyProtection="1">
      <alignment horizontal="center" vertical="center"/>
      <protection hidden="1"/>
    </xf>
    <xf numFmtId="0" fontId="15" fillId="10" borderId="15" xfId="0" applyFont="1" applyFill="1" applyBorder="1" applyAlignment="1" applyProtection="1">
      <alignment horizontal="center" vertical="center"/>
      <protection hidden="1"/>
    </xf>
    <xf numFmtId="0" fontId="15" fillId="10" borderId="16" xfId="0" applyFont="1" applyFill="1" applyBorder="1" applyAlignment="1" applyProtection="1">
      <alignment horizontal="center" vertical="center"/>
      <protection hidden="1"/>
    </xf>
    <xf numFmtId="0" fontId="0" fillId="9" borderId="0" xfId="0" applyFill="1"/>
    <xf numFmtId="0" fontId="16" fillId="11" borderId="9" xfId="0" applyFont="1" applyFill="1" applyBorder="1" applyAlignment="1" applyProtection="1">
      <alignment horizontal="center" vertical="center"/>
      <protection hidden="1"/>
    </xf>
    <xf numFmtId="0" fontId="16" fillId="11" borderId="10" xfId="0" applyFont="1" applyFill="1" applyBorder="1" applyAlignment="1" applyProtection="1">
      <alignment horizontal="center" vertical="center"/>
      <protection hidden="1"/>
    </xf>
    <xf numFmtId="0" fontId="16" fillId="11" borderId="11" xfId="0" applyFont="1" applyFill="1" applyBorder="1" applyAlignment="1" applyProtection="1">
      <alignment horizontal="center" vertical="center"/>
      <protection hidden="1"/>
    </xf>
    <xf numFmtId="0" fontId="16" fillId="11" borderId="12" xfId="0" applyFont="1" applyFill="1" applyBorder="1" applyAlignment="1" applyProtection="1">
      <alignment horizontal="center" vertical="center"/>
      <protection hidden="1"/>
    </xf>
    <xf numFmtId="0" fontId="16" fillId="11" borderId="2" xfId="0" applyFont="1" applyFill="1" applyBorder="1" applyAlignment="1" applyProtection="1">
      <alignment horizontal="center" vertical="center"/>
      <protection hidden="1"/>
    </xf>
    <xf numFmtId="0" fontId="16" fillId="11" borderId="13" xfId="0" applyFont="1" applyFill="1" applyBorder="1" applyAlignment="1" applyProtection="1">
      <alignment horizontal="center" vertical="center"/>
      <protection hidden="1"/>
    </xf>
    <xf numFmtId="0" fontId="16" fillId="11" borderId="14" xfId="0" applyFont="1" applyFill="1" applyBorder="1" applyAlignment="1" applyProtection="1">
      <alignment horizontal="center" vertical="center"/>
      <protection hidden="1"/>
    </xf>
    <xf numFmtId="0" fontId="16" fillId="11" borderId="15" xfId="0" applyFont="1" applyFill="1" applyBorder="1" applyAlignment="1" applyProtection="1">
      <alignment horizontal="center" vertical="center"/>
      <protection hidden="1"/>
    </xf>
    <xf numFmtId="0" fontId="16" fillId="11" borderId="16" xfId="0" applyFont="1" applyFill="1" applyBorder="1" applyAlignment="1" applyProtection="1">
      <alignment horizontal="center" vertical="center"/>
      <protection hidden="1"/>
    </xf>
    <xf numFmtId="0" fontId="17" fillId="9" borderId="17" xfId="0" applyFont="1" applyFill="1" applyBorder="1" applyAlignment="1">
      <alignment vertical="center" wrapText="1"/>
    </xf>
    <xf numFmtId="0" fontId="17" fillId="9" borderId="18" xfId="0" applyFont="1" applyFill="1" applyBorder="1" applyAlignment="1">
      <alignment vertical="center" wrapText="1"/>
    </xf>
    <xf numFmtId="0" fontId="17" fillId="9" borderId="19" xfId="0" applyFont="1" applyFill="1" applyBorder="1" applyAlignment="1">
      <alignment vertical="center" wrapText="1"/>
    </xf>
    <xf numFmtId="0" fontId="14" fillId="9" borderId="22" xfId="0" applyFont="1" applyFill="1" applyBorder="1" applyAlignment="1">
      <alignment horizontal="left" vertical="center" wrapText="1"/>
    </xf>
    <xf numFmtId="0" fontId="14" fillId="9" borderId="5" xfId="0" applyFont="1" applyFill="1" applyBorder="1" applyAlignment="1">
      <alignment horizontal="left" vertical="center" wrapText="1"/>
    </xf>
    <xf numFmtId="0" fontId="14" fillId="9" borderId="23" xfId="0" applyFont="1" applyFill="1" applyBorder="1" applyAlignment="1">
      <alignment horizontal="left" vertical="center" wrapText="1"/>
    </xf>
    <xf numFmtId="0" fontId="15" fillId="12" borderId="2" xfId="0" applyFont="1" applyFill="1" applyBorder="1" applyAlignment="1" applyProtection="1">
      <alignment horizontal="center" vertical="center"/>
      <protection hidden="1"/>
    </xf>
    <xf numFmtId="0" fontId="16" fillId="13" borderId="2" xfId="0" applyFont="1" applyFill="1" applyBorder="1" applyAlignment="1" applyProtection="1">
      <alignment horizontal="center" vertical="center"/>
      <protection hidden="1"/>
    </xf>
    <xf numFmtId="0" fontId="14" fillId="11" borderId="2" xfId="0" applyFont="1" applyFill="1" applyBorder="1" applyAlignment="1" applyProtection="1">
      <alignment horizontal="left" vertical="center"/>
      <protection hidden="1"/>
    </xf>
    <xf numFmtId="0" fontId="14" fillId="14" borderId="2" xfId="0" applyFont="1" applyFill="1" applyBorder="1" applyAlignment="1" applyProtection="1">
      <alignment horizontal="left" vertical="center"/>
      <protection hidden="1"/>
    </xf>
    <xf numFmtId="0" fontId="14" fillId="15" borderId="2" xfId="0" applyFont="1" applyFill="1" applyBorder="1" applyAlignment="1" applyProtection="1">
      <alignment horizontal="left" vertical="center"/>
      <protection hidden="1"/>
    </xf>
    <xf numFmtId="0" fontId="25" fillId="12" borderId="7" xfId="0" applyFont="1" applyFill="1" applyBorder="1" applyAlignment="1" applyProtection="1">
      <alignment horizontal="center" vertical="center"/>
      <protection locked="0"/>
    </xf>
    <xf numFmtId="0" fontId="19" fillId="12" borderId="8" xfId="0" applyFont="1" applyFill="1" applyBorder="1" applyAlignment="1" applyProtection="1">
      <alignment horizontal="center" vertical="center"/>
      <protection hidden="1"/>
    </xf>
    <xf numFmtId="0" fontId="19" fillId="9" borderId="2" xfId="0" applyFont="1" applyFill="1" applyBorder="1" applyProtection="1">
      <protection locked="0"/>
    </xf>
    <xf numFmtId="0" fontId="26" fillId="16" borderId="2" xfId="0" applyFont="1" applyFill="1" applyBorder="1" applyAlignment="1">
      <alignment horizontal="left" vertical="center"/>
    </xf>
    <xf numFmtId="2" fontId="26" fillId="9" borderId="2" xfId="0" applyNumberFormat="1" applyFont="1" applyFill="1" applyBorder="1" applyAlignment="1" applyProtection="1">
      <alignment horizontal="center" vertical="center"/>
      <protection locked="0"/>
    </xf>
    <xf numFmtId="164" fontId="26" fillId="9" borderId="7" xfId="0" applyNumberFormat="1" applyFont="1" applyFill="1" applyBorder="1" applyAlignment="1" applyProtection="1">
      <alignment horizontal="left" vertical="center"/>
      <protection locked="0"/>
    </xf>
    <xf numFmtId="165" fontId="26" fillId="9" borderId="7" xfId="0" applyNumberFormat="1" applyFont="1" applyFill="1" applyBorder="1" applyAlignment="1" applyProtection="1">
      <alignment horizontal="left" vertical="center"/>
      <protection locked="0"/>
    </xf>
    <xf numFmtId="166" fontId="19" fillId="9" borderId="7" xfId="0" applyNumberFormat="1" applyFont="1" applyFill="1" applyBorder="1" applyAlignment="1">
      <alignment horizontal="left" vertical="center" wrapText="1"/>
    </xf>
    <xf numFmtId="167" fontId="19" fillId="9" borderId="7" xfId="0" applyNumberFormat="1" applyFont="1" applyFill="1" applyBorder="1" applyAlignment="1">
      <alignment horizontal="left" vertical="center" wrapText="1"/>
    </xf>
    <xf numFmtId="165" fontId="19" fillId="9" borderId="7" xfId="0" applyNumberFormat="1" applyFont="1" applyFill="1" applyBorder="1" applyAlignment="1">
      <alignment horizontal="left" vertical="center" wrapText="1"/>
    </xf>
    <xf numFmtId="168" fontId="19" fillId="9" borderId="7" xfId="0" applyNumberFormat="1" applyFont="1" applyFill="1" applyBorder="1" applyAlignment="1">
      <alignment horizontal="left" vertical="center" wrapText="1"/>
    </xf>
    <xf numFmtId="0" fontId="26" fillId="15" borderId="2" xfId="0" applyFont="1" applyFill="1" applyBorder="1" applyAlignment="1">
      <alignment horizontal="center" vertical="center"/>
    </xf>
    <xf numFmtId="0" fontId="0" fillId="9" borderId="2" xfId="0" applyFill="1" applyBorder="1"/>
    <xf numFmtId="0" fontId="14" fillId="13" borderId="2" xfId="0" applyFont="1" applyFill="1" applyBorder="1" applyAlignment="1">
      <alignment horizontal="center" vertical="center"/>
    </xf>
    <xf numFmtId="0" fontId="28" fillId="10" borderId="2" xfId="0" applyFont="1" applyFill="1" applyBorder="1" applyAlignment="1">
      <alignment horizontal="center" vertical="center"/>
    </xf>
    <xf numFmtId="0" fontId="28" fillId="10" borderId="2" xfId="0" applyFont="1" applyFill="1" applyBorder="1" applyAlignment="1">
      <alignment horizontal="center" vertical="center" wrapText="1"/>
    </xf>
    <xf numFmtId="0" fontId="14" fillId="15" borderId="2" xfId="0" applyFont="1" applyFill="1" applyBorder="1" applyAlignment="1" applyProtection="1">
      <alignment horizontal="center" vertical="center"/>
      <protection hidden="1"/>
    </xf>
  </cellXfs>
  <cellStyles count="18">
    <cellStyle name="Accent" xfId="1" xr:uid="{00000000-0005-0000-0000-000006000000}"/>
    <cellStyle name="Accent 1" xfId="2" xr:uid="{00000000-0005-0000-0000-000007000000}"/>
    <cellStyle name="Accent 2" xfId="3" xr:uid="{00000000-0005-0000-0000-000008000000}"/>
    <cellStyle name="Accent 3" xfId="4" xr:uid="{00000000-0005-0000-0000-000009000000}"/>
    <cellStyle name="Bad" xfId="5" xr:uid="{00000000-0005-0000-0000-00000A000000}"/>
    <cellStyle name="Error" xfId="6" xr:uid="{00000000-0005-0000-0000-00000B000000}"/>
    <cellStyle name="Footnote" xfId="7" xr:uid="{00000000-0005-0000-0000-00000C000000}"/>
    <cellStyle name="Good" xfId="8" xr:uid="{00000000-0005-0000-0000-00000D000000}"/>
    <cellStyle name="Heading" xfId="9" xr:uid="{00000000-0005-0000-0000-00000E000000}"/>
    <cellStyle name="Heading 1" xfId="10" xr:uid="{00000000-0005-0000-0000-00000F000000}"/>
    <cellStyle name="Heading 2" xfId="11" xr:uid="{00000000-0005-0000-0000-000010000000}"/>
    <cellStyle name="Hyperlink" xfId="12" xr:uid="{00000000-0005-0000-0000-000011000000}"/>
    <cellStyle name="Neutral" xfId="13" xr:uid="{00000000-0005-0000-0000-000012000000}"/>
    <cellStyle name="Normal" xfId="0" builtinId="0"/>
    <cellStyle name="Note" xfId="14" xr:uid="{00000000-0005-0000-0000-000013000000}"/>
    <cellStyle name="Status" xfId="15" xr:uid="{00000000-0005-0000-0000-000014000000}"/>
    <cellStyle name="Text" xfId="16" xr:uid="{00000000-0005-0000-0000-000015000000}"/>
    <cellStyle name="Warning" xfId="17" xr:uid="{00000000-0005-0000-0000-00001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B7B3CA"/>
      <rgbColor rgb="FF808080"/>
      <rgbColor rgb="FF9999FF"/>
      <rgbColor rgb="FF993366"/>
      <rgbColor rgb="FFFFFFCC"/>
      <rgbColor rgb="FFDDE8CB"/>
      <rgbColor rgb="FF660066"/>
      <rgbColor rgb="FFFF8080"/>
      <rgbColor rgb="FF2A6099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FD7D7"/>
      <rgbColor rgb="FFCCFFCC"/>
      <rgbColor rgb="FFFFFFD7"/>
      <rgbColor rgb="FFAFD095"/>
      <rgbColor rgb="FFFFA6A6"/>
      <rgbColor rgb="FFE0C2CD"/>
      <rgbColor rgb="FFFFCCCC"/>
      <rgbColor rgb="FF3366FF"/>
      <rgbColor rgb="FF33CCCC"/>
      <rgbColor rgb="FF99CC00"/>
      <rgbColor rgb="FFFFCC00"/>
      <rgbColor rgb="FFFF9900"/>
      <rgbColor rgb="FFFF4000"/>
      <rgbColor rgb="FF3465A4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89520</xdr:colOff>
      <xdr:row>1</xdr:row>
      <xdr:rowOff>200730</xdr:rowOff>
    </xdr:from>
    <xdr:to>
      <xdr:col>13</xdr:col>
      <xdr:colOff>532680</xdr:colOff>
      <xdr:row>4</xdr:row>
      <xdr:rowOff>86655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490695" y="410280"/>
          <a:ext cx="2567235" cy="514575"/>
        </a:xfrm>
        <a:prstGeom prst="rect">
          <a:avLst/>
        </a:prstGeom>
        <a:ln w="1908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24"/>
  <sheetViews>
    <sheetView showGridLines="0" showRowColHeaders="0" zoomScaleNormal="75" workbookViewId="0">
      <selection activeCell="H28" sqref="H28"/>
    </sheetView>
  </sheetViews>
  <sheetFormatPr baseColWidth="10" defaultColWidth="8.7109375" defaultRowHeight="16" x14ac:dyDescent="0.2"/>
  <cols>
    <col min="1" max="1" width="3.42578125" style="1" customWidth="1"/>
    <col min="2" max="2" width="16.5703125" style="1" customWidth="1"/>
    <col min="3" max="3" width="9.5703125" style="1" customWidth="1"/>
    <col min="4" max="4" width="14.28515625" style="1" customWidth="1"/>
    <col min="5" max="5" width="9.5703125" style="1" customWidth="1"/>
    <col min="6" max="6" width="15.140625" style="1" customWidth="1"/>
    <col min="7" max="7" width="12.42578125" style="1" customWidth="1"/>
    <col min="8" max="8" width="9.5703125" style="1" customWidth="1"/>
    <col min="9" max="10" width="9.5703125" style="2" customWidth="1"/>
    <col min="11" max="11" width="5.7109375" style="2" customWidth="1"/>
    <col min="12" max="14" width="9.5703125" style="2" customWidth="1"/>
    <col min="15" max="1023" width="9.5703125" style="1" customWidth="1"/>
    <col min="1024" max="1025" width="7.28515625" style="1" customWidth="1"/>
  </cols>
  <sheetData>
    <row r="1" spans="2:14" x14ac:dyDescent="0.2">
      <c r="B1" s="3"/>
      <c r="C1" s="4"/>
      <c r="D1" s="4"/>
      <c r="E1" s="4"/>
      <c r="F1" s="4"/>
      <c r="G1" s="4"/>
    </row>
    <row r="2" spans="2:14" x14ac:dyDescent="0.2">
      <c r="B2" s="146" t="s">
        <v>0</v>
      </c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8"/>
    </row>
    <row r="3" spans="2:14" x14ac:dyDescent="0.2">
      <c r="B3" s="149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1"/>
    </row>
    <row r="4" spans="2:14" x14ac:dyDescent="0.2">
      <c r="B4" s="149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1"/>
    </row>
    <row r="5" spans="2:14" x14ac:dyDescent="0.2">
      <c r="B5" s="149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1"/>
    </row>
    <row r="6" spans="2:14" x14ac:dyDescent="0.2">
      <c r="B6" s="152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4"/>
    </row>
    <row r="7" spans="2:14" x14ac:dyDescent="0.2"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</row>
    <row r="8" spans="2:14" x14ac:dyDescent="0.2">
      <c r="B8" s="156" t="s">
        <v>1</v>
      </c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8"/>
    </row>
    <row r="9" spans="2:14" x14ac:dyDescent="0.2">
      <c r="B9" s="159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1"/>
    </row>
    <row r="10" spans="2:14" x14ac:dyDescent="0.2">
      <c r="B10" s="162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4"/>
    </row>
    <row r="11" spans="2:14" x14ac:dyDescent="0.2">
      <c r="B11" s="4"/>
      <c r="C11" s="4"/>
      <c r="D11" s="4"/>
      <c r="E11" s="4"/>
      <c r="F11" s="4"/>
      <c r="G11" s="4"/>
    </row>
    <row r="12" spans="2:14" ht="91" customHeight="1" x14ac:dyDescent="0.2">
      <c r="B12" s="165" t="s">
        <v>2</v>
      </c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7"/>
    </row>
    <row r="13" spans="2:14" ht="33.5" customHeight="1" x14ac:dyDescent="0.2">
      <c r="B13" s="136"/>
      <c r="N13" s="137"/>
    </row>
    <row r="14" spans="2:14" ht="24.5" customHeight="1" x14ac:dyDescent="0.2">
      <c r="B14" s="138" t="s">
        <v>3</v>
      </c>
      <c r="N14" s="137"/>
    </row>
    <row r="15" spans="2:14" x14ac:dyDescent="0.2">
      <c r="B15" s="139" t="s">
        <v>4</v>
      </c>
      <c r="N15" s="137"/>
    </row>
    <row r="16" spans="2:14" x14ac:dyDescent="0.2">
      <c r="B16" s="140" t="s">
        <v>5</v>
      </c>
      <c r="N16" s="137"/>
    </row>
    <row r="17" spans="2:14" x14ac:dyDescent="0.2">
      <c r="B17" s="141" t="s">
        <v>6</v>
      </c>
      <c r="N17" s="137"/>
    </row>
    <row r="18" spans="2:14" x14ac:dyDescent="0.2">
      <c r="B18" s="141" t="s">
        <v>7</v>
      </c>
      <c r="N18" s="137"/>
    </row>
    <row r="19" spans="2:14" x14ac:dyDescent="0.2">
      <c r="B19" s="141" t="s">
        <v>8</v>
      </c>
      <c r="N19" s="137"/>
    </row>
    <row r="20" spans="2:14" x14ac:dyDescent="0.2">
      <c r="B20" s="141" t="s">
        <v>9</v>
      </c>
      <c r="N20" s="137"/>
    </row>
    <row r="21" spans="2:14" x14ac:dyDescent="0.2">
      <c r="B21" s="141" t="s">
        <v>10</v>
      </c>
      <c r="N21" s="137"/>
    </row>
    <row r="22" spans="2:14" x14ac:dyDescent="0.2">
      <c r="B22" s="140" t="s">
        <v>11</v>
      </c>
      <c r="N22" s="137"/>
    </row>
    <row r="23" spans="2:14" ht="28.25" customHeight="1" x14ac:dyDescent="0.2">
      <c r="B23" s="168" t="s">
        <v>12</v>
      </c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70"/>
    </row>
    <row r="24" spans="2:14" x14ac:dyDescent="0.2">
      <c r="B24" s="142"/>
      <c r="C24" s="143"/>
      <c r="D24" s="143"/>
      <c r="E24" s="143"/>
      <c r="F24" s="143"/>
      <c r="G24" s="143"/>
      <c r="H24" s="143"/>
      <c r="I24" s="144"/>
      <c r="J24" s="144"/>
      <c r="K24" s="144"/>
      <c r="L24" s="144"/>
      <c r="M24" s="144"/>
      <c r="N24" s="145"/>
    </row>
  </sheetData>
  <mergeCells count="5">
    <mergeCell ref="B2:N6"/>
    <mergeCell ref="B7:N7"/>
    <mergeCell ref="B8:N10"/>
    <mergeCell ref="B12:N12"/>
    <mergeCell ref="B23:N23"/>
  </mergeCells>
  <pageMargins left="0" right="0" top="0" bottom="0" header="0" footer="0"/>
  <pageSetup paperSize="9" orientation="portrait" useFirstPageNumber="1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70"/>
  <sheetViews>
    <sheetView showGridLines="0" showRowColHeaders="0" zoomScaleNormal="100" workbookViewId="0">
      <pane ySplit="4" topLeftCell="A20" activePane="bottomLeft" state="frozen"/>
      <selection pane="bottomLeft" activeCell="C67" sqref="C67"/>
    </sheetView>
  </sheetViews>
  <sheetFormatPr baseColWidth="10" defaultColWidth="8.7109375" defaultRowHeight="16" x14ac:dyDescent="0.2"/>
  <cols>
    <col min="1" max="1" width="2.7109375" style="5" customWidth="1"/>
    <col min="2" max="2" width="5.140625" style="6" customWidth="1"/>
    <col min="3" max="3" width="10.7109375" style="4" customWidth="1"/>
    <col min="4" max="4" width="74.28515625" style="7" customWidth="1"/>
    <col min="5" max="7" width="9.5703125" style="2" customWidth="1"/>
    <col min="8" max="8" width="9.5703125" style="8" hidden="1" customWidth="1"/>
    <col min="9" max="9" width="9.5703125" style="2" customWidth="1"/>
    <col min="10" max="26" width="9.5703125" style="9" customWidth="1"/>
    <col min="27" max="1023" width="9.5703125" style="1" customWidth="1"/>
    <col min="1024" max="1025" width="7.28515625" style="1" customWidth="1"/>
  </cols>
  <sheetData>
    <row r="1" spans="1:9" s="11" customFormat="1" ht="11.75" customHeight="1" x14ac:dyDescent="0.2">
      <c r="A1" s="5"/>
      <c r="B1" s="6"/>
      <c r="C1" s="4"/>
      <c r="D1" s="7"/>
      <c r="E1" s="2"/>
      <c r="F1" s="2"/>
      <c r="G1" s="2"/>
      <c r="H1" s="8"/>
      <c r="I1" s="10"/>
    </row>
    <row r="2" spans="1:9" s="11" customFormat="1" ht="32" customHeight="1" x14ac:dyDescent="0.2">
      <c r="A2" s="5"/>
      <c r="B2" s="171" t="s">
        <v>13</v>
      </c>
      <c r="C2" s="171"/>
      <c r="D2" s="171"/>
      <c r="E2" s="2"/>
      <c r="F2" s="2"/>
      <c r="G2" s="2"/>
      <c r="H2" s="8"/>
      <c r="I2" s="10"/>
    </row>
    <row r="3" spans="1:9" s="11" customFormat="1" ht="7.5" customHeight="1" x14ac:dyDescent="0.2">
      <c r="A3" s="5"/>
      <c r="B3" s="6"/>
      <c r="C3" s="4"/>
      <c r="D3" s="7"/>
      <c r="E3" s="2"/>
      <c r="F3" s="2"/>
      <c r="G3" s="2"/>
      <c r="H3" s="8"/>
      <c r="I3" s="10"/>
    </row>
    <row r="4" spans="1:9" s="11" customFormat="1" ht="26.75" customHeight="1" x14ac:dyDescent="0.2">
      <c r="A4" s="5"/>
      <c r="B4" s="172" t="s">
        <v>14</v>
      </c>
      <c r="C4" s="172"/>
      <c r="D4" s="172"/>
      <c r="E4" s="2"/>
      <c r="F4" s="2"/>
      <c r="G4" s="2"/>
      <c r="H4" s="8"/>
      <c r="I4" s="10"/>
    </row>
    <row r="5" spans="1:9" s="11" customFormat="1" ht="8.25" customHeight="1" x14ac:dyDescent="0.2">
      <c r="A5" s="5"/>
      <c r="B5" s="6"/>
      <c r="C5" s="4"/>
      <c r="D5" s="7"/>
      <c r="E5" s="2"/>
      <c r="F5" s="2"/>
      <c r="G5" s="2"/>
      <c r="H5" s="8"/>
      <c r="I5" s="10"/>
    </row>
    <row r="6" spans="1:9" s="11" customFormat="1" ht="20.75" customHeight="1" x14ac:dyDescent="0.2">
      <c r="A6" s="5"/>
      <c r="B6" s="173" t="s">
        <v>15</v>
      </c>
      <c r="C6" s="173"/>
      <c r="D6" s="173"/>
      <c r="E6" s="2"/>
      <c r="F6" s="2"/>
      <c r="G6" s="2"/>
      <c r="H6" s="8" t="s">
        <v>16</v>
      </c>
      <c r="I6" s="10"/>
    </row>
    <row r="7" spans="1:9" s="11" customFormat="1" ht="7.5" customHeight="1" x14ac:dyDescent="0.2">
      <c r="A7" s="5"/>
      <c r="B7" s="12"/>
      <c r="C7" s="13"/>
      <c r="D7" s="14"/>
      <c r="E7" s="2"/>
      <c r="F7" s="2"/>
      <c r="G7" s="2"/>
      <c r="H7" s="8"/>
      <c r="I7" s="10"/>
    </row>
    <row r="8" spans="1:9" s="11" customFormat="1" x14ac:dyDescent="0.2">
      <c r="A8" s="5">
        <f>IF(SUM(A9:A11)=0,0,1)</f>
        <v>0</v>
      </c>
      <c r="B8" s="12"/>
      <c r="C8" s="174" t="s">
        <v>15</v>
      </c>
      <c r="D8" s="174"/>
      <c r="E8" s="2"/>
      <c r="F8" s="2"/>
      <c r="G8" s="2"/>
      <c r="H8" s="8"/>
      <c r="I8" s="10"/>
    </row>
    <row r="9" spans="1:9" s="11" customFormat="1" x14ac:dyDescent="0.2">
      <c r="A9" s="5">
        <f>IF(B9="X",1,0)</f>
        <v>0</v>
      </c>
      <c r="B9" s="15"/>
      <c r="C9" s="16" t="s">
        <v>17</v>
      </c>
      <c r="D9" s="17" t="s">
        <v>18</v>
      </c>
      <c r="E9" s="2"/>
      <c r="F9" s="2"/>
      <c r="G9" s="2"/>
      <c r="H9" s="8"/>
      <c r="I9" s="10"/>
    </row>
    <row r="10" spans="1:9" s="11" customFormat="1" x14ac:dyDescent="0.2">
      <c r="A10" s="5">
        <f>IF(B10="X",1,0)</f>
        <v>0</v>
      </c>
      <c r="B10" s="15"/>
      <c r="C10" s="16" t="s">
        <v>19</v>
      </c>
      <c r="D10" s="17" t="s">
        <v>20</v>
      </c>
      <c r="E10" s="2"/>
      <c r="F10" s="2"/>
      <c r="G10" s="2"/>
      <c r="H10" s="8"/>
      <c r="I10" s="10"/>
    </row>
    <row r="11" spans="1:9" s="11" customFormat="1" x14ac:dyDescent="0.2">
      <c r="A11" s="5">
        <f>IF(B11="X",1,0)</f>
        <v>0</v>
      </c>
      <c r="B11" s="15"/>
      <c r="C11" s="16" t="s">
        <v>21</v>
      </c>
      <c r="D11" s="17" t="s">
        <v>22</v>
      </c>
      <c r="E11" s="2"/>
      <c r="F11" s="2"/>
      <c r="G11" s="2"/>
      <c r="H11" s="8"/>
      <c r="I11" s="10"/>
    </row>
    <row r="12" spans="1:9" s="11" customFormat="1" ht="7.5" customHeight="1" x14ac:dyDescent="0.2">
      <c r="A12" s="5"/>
      <c r="B12" s="12"/>
      <c r="C12" s="18"/>
      <c r="D12" s="19"/>
      <c r="E12" s="2"/>
      <c r="F12" s="2"/>
      <c r="G12" s="2"/>
      <c r="H12" s="8"/>
      <c r="I12" s="10"/>
    </row>
    <row r="13" spans="1:9" s="11" customFormat="1" ht="18.75" customHeight="1" x14ac:dyDescent="0.2">
      <c r="A13" s="5"/>
      <c r="B13" s="173" t="s">
        <v>23</v>
      </c>
      <c r="C13" s="173"/>
      <c r="D13" s="173"/>
      <c r="E13" s="2"/>
      <c r="F13" s="2"/>
      <c r="G13" s="2"/>
      <c r="H13" s="8"/>
      <c r="I13" s="10"/>
    </row>
    <row r="14" spans="1:9" s="11" customFormat="1" ht="7.5" customHeight="1" x14ac:dyDescent="0.2">
      <c r="A14" s="5"/>
      <c r="B14" s="12"/>
      <c r="C14" s="18"/>
      <c r="D14" s="19"/>
      <c r="E14" s="2"/>
      <c r="F14" s="2"/>
      <c r="G14" s="2"/>
      <c r="H14" s="8"/>
      <c r="I14" s="10"/>
    </row>
    <row r="15" spans="1:9" s="11" customFormat="1" x14ac:dyDescent="0.2">
      <c r="A15" s="5"/>
      <c r="B15" s="12"/>
      <c r="C15" s="174" t="s">
        <v>24</v>
      </c>
      <c r="D15" s="174"/>
      <c r="E15" s="2"/>
      <c r="F15" s="2"/>
      <c r="G15" s="2"/>
      <c r="H15" s="8"/>
      <c r="I15" s="10"/>
    </row>
    <row r="16" spans="1:9" s="11" customFormat="1" x14ac:dyDescent="0.2">
      <c r="A16" s="5"/>
      <c r="B16" s="12"/>
      <c r="C16" s="175" t="s">
        <v>25</v>
      </c>
      <c r="D16" s="175"/>
      <c r="E16" s="2"/>
      <c r="F16" s="2"/>
      <c r="G16" s="2"/>
      <c r="H16" s="8"/>
      <c r="I16" s="10"/>
    </row>
    <row r="17" spans="1:9" s="11" customFormat="1" x14ac:dyDescent="0.2">
      <c r="A17" s="5">
        <f>IF(B17="X",1,0)</f>
        <v>0</v>
      </c>
      <c r="B17" s="15"/>
      <c r="C17" s="16" t="s">
        <v>26</v>
      </c>
      <c r="D17" s="17" t="s">
        <v>27</v>
      </c>
      <c r="E17" s="10"/>
      <c r="F17" s="10"/>
      <c r="G17" s="10"/>
      <c r="H17" s="20"/>
      <c r="I17" s="10"/>
    </row>
    <row r="18" spans="1:9" s="11" customFormat="1" x14ac:dyDescent="0.2">
      <c r="A18" s="5"/>
      <c r="B18" s="12"/>
      <c r="C18" s="175" t="s">
        <v>28</v>
      </c>
      <c r="D18" s="175"/>
      <c r="E18" s="10"/>
      <c r="F18" s="10"/>
      <c r="G18" s="10"/>
      <c r="H18" s="20"/>
      <c r="I18" s="10"/>
    </row>
    <row r="19" spans="1:9" s="11" customFormat="1" x14ac:dyDescent="0.2">
      <c r="A19" s="5">
        <f>IF(B19="X",1,0)</f>
        <v>1</v>
      </c>
      <c r="B19" s="15" t="s">
        <v>16</v>
      </c>
      <c r="C19" s="16" t="s">
        <v>29</v>
      </c>
      <c r="D19" s="17" t="s">
        <v>30</v>
      </c>
      <c r="E19" s="10"/>
      <c r="F19" s="10"/>
      <c r="G19" s="10"/>
      <c r="H19" s="20"/>
      <c r="I19" s="10"/>
    </row>
    <row r="20" spans="1:9" s="11" customFormat="1" x14ac:dyDescent="0.2">
      <c r="A20" s="5">
        <f>IF(SUM(A21:A28)=0,0,1)</f>
        <v>1</v>
      </c>
      <c r="B20" s="12"/>
      <c r="C20" s="175" t="s">
        <v>31</v>
      </c>
      <c r="D20" s="175"/>
      <c r="E20" s="10"/>
      <c r="F20" s="10"/>
      <c r="G20" s="10"/>
      <c r="H20" s="20"/>
      <c r="I20" s="10"/>
    </row>
    <row r="21" spans="1:9" s="11" customFormat="1" x14ac:dyDescent="0.2">
      <c r="A21" s="5">
        <f t="shared" ref="A21:A28" si="0">IF(B21="X",1,0)</f>
        <v>1</v>
      </c>
      <c r="B21" s="15" t="s">
        <v>16</v>
      </c>
      <c r="C21" s="16" t="s">
        <v>32</v>
      </c>
      <c r="D21" s="17" t="s">
        <v>33</v>
      </c>
      <c r="E21" s="10"/>
      <c r="F21" s="10"/>
      <c r="G21" s="10"/>
      <c r="H21" s="20"/>
      <c r="I21" s="10"/>
    </row>
    <row r="22" spans="1:9" s="11" customFormat="1" x14ac:dyDescent="0.2">
      <c r="A22" s="5">
        <f t="shared" si="0"/>
        <v>1</v>
      </c>
      <c r="B22" s="15" t="s">
        <v>16</v>
      </c>
      <c r="C22" s="16" t="s">
        <v>34</v>
      </c>
      <c r="D22" s="17" t="s">
        <v>35</v>
      </c>
      <c r="E22" s="10"/>
      <c r="F22" s="10"/>
      <c r="G22" s="10"/>
      <c r="H22" s="20"/>
      <c r="I22" s="10"/>
    </row>
    <row r="23" spans="1:9" s="11" customFormat="1" x14ac:dyDescent="0.2">
      <c r="A23" s="5">
        <f t="shared" si="0"/>
        <v>0</v>
      </c>
      <c r="B23" s="15"/>
      <c r="C23" s="16" t="s">
        <v>36</v>
      </c>
      <c r="D23" s="17" t="s">
        <v>37</v>
      </c>
      <c r="E23" s="10"/>
      <c r="F23" s="10"/>
      <c r="G23" s="10"/>
      <c r="H23" s="20"/>
      <c r="I23" s="10"/>
    </row>
    <row r="24" spans="1:9" s="11" customFormat="1" x14ac:dyDescent="0.2">
      <c r="A24" s="5">
        <f t="shared" si="0"/>
        <v>0</v>
      </c>
      <c r="B24" s="15"/>
      <c r="C24" s="16" t="s">
        <v>38</v>
      </c>
      <c r="D24" s="17" t="s">
        <v>39</v>
      </c>
      <c r="E24" s="10"/>
      <c r="F24" s="10"/>
      <c r="G24" s="10"/>
      <c r="H24" s="20"/>
      <c r="I24" s="10"/>
    </row>
    <row r="25" spans="1:9" s="11" customFormat="1" x14ac:dyDescent="0.2">
      <c r="A25" s="5">
        <f t="shared" si="0"/>
        <v>1</v>
      </c>
      <c r="B25" s="15" t="s">
        <v>16</v>
      </c>
      <c r="C25" s="16" t="s">
        <v>40</v>
      </c>
      <c r="D25" s="17" t="s">
        <v>41</v>
      </c>
      <c r="E25" s="10"/>
      <c r="F25" s="10"/>
      <c r="G25" s="10"/>
      <c r="H25" s="20"/>
      <c r="I25" s="10"/>
    </row>
    <row r="26" spans="1:9" s="11" customFormat="1" x14ac:dyDescent="0.2">
      <c r="A26" s="5">
        <f t="shared" si="0"/>
        <v>0</v>
      </c>
      <c r="B26" s="15"/>
      <c r="C26" s="16" t="s">
        <v>42</v>
      </c>
      <c r="D26" s="17" t="s">
        <v>43</v>
      </c>
      <c r="E26" s="10"/>
      <c r="F26" s="10"/>
      <c r="G26" s="10"/>
      <c r="H26" s="20"/>
      <c r="I26" s="10"/>
    </row>
    <row r="27" spans="1:9" s="11" customFormat="1" x14ac:dyDescent="0.2">
      <c r="A27" s="5">
        <f t="shared" si="0"/>
        <v>0</v>
      </c>
      <c r="B27" s="15"/>
      <c r="C27" s="16" t="s">
        <v>44</v>
      </c>
      <c r="D27" s="17" t="s">
        <v>45</v>
      </c>
      <c r="E27" s="10"/>
      <c r="F27" s="10"/>
      <c r="G27" s="10"/>
      <c r="H27" s="20"/>
      <c r="I27" s="10"/>
    </row>
    <row r="28" spans="1:9" s="11" customFormat="1" x14ac:dyDescent="0.2">
      <c r="A28" s="5">
        <f t="shared" si="0"/>
        <v>0</v>
      </c>
      <c r="B28" s="15"/>
      <c r="C28" s="16" t="s">
        <v>46</v>
      </c>
      <c r="D28" s="17" t="s">
        <v>47</v>
      </c>
      <c r="E28" s="10"/>
      <c r="F28" s="10"/>
      <c r="G28" s="10"/>
      <c r="H28" s="20"/>
      <c r="I28" s="10"/>
    </row>
    <row r="29" spans="1:9" s="11" customFormat="1" x14ac:dyDescent="0.2">
      <c r="A29" s="5"/>
      <c r="B29" s="12"/>
      <c r="C29" s="175" t="s">
        <v>48</v>
      </c>
      <c r="D29" s="175"/>
      <c r="E29" s="10"/>
      <c r="F29" s="10"/>
      <c r="G29" s="10"/>
      <c r="H29" s="20"/>
      <c r="I29" s="10"/>
    </row>
    <row r="30" spans="1:9" s="11" customFormat="1" x14ac:dyDescent="0.2">
      <c r="A30" s="5">
        <f>IF(B30="X",1,0)</f>
        <v>1</v>
      </c>
      <c r="B30" s="15" t="s">
        <v>16</v>
      </c>
      <c r="C30" s="16" t="s">
        <v>49</v>
      </c>
      <c r="D30" s="17" t="s">
        <v>50</v>
      </c>
      <c r="E30" s="10"/>
      <c r="F30" s="10"/>
      <c r="G30" s="10"/>
      <c r="H30" s="20"/>
      <c r="I30" s="10"/>
    </row>
    <row r="31" spans="1:9" s="11" customFormat="1" x14ac:dyDescent="0.2">
      <c r="A31" s="5"/>
      <c r="B31" s="12"/>
      <c r="C31" s="175" t="s">
        <v>51</v>
      </c>
      <c r="D31" s="175"/>
      <c r="E31" s="10"/>
      <c r="F31" s="10"/>
      <c r="G31" s="10"/>
      <c r="H31" s="20"/>
      <c r="I31" s="10"/>
    </row>
    <row r="32" spans="1:9" s="11" customFormat="1" x14ac:dyDescent="0.2">
      <c r="A32" s="5">
        <f>IF(B32="X",1,0)</f>
        <v>0</v>
      </c>
      <c r="B32" s="15"/>
      <c r="C32" s="16" t="s">
        <v>52</v>
      </c>
      <c r="D32" s="17" t="s">
        <v>53</v>
      </c>
      <c r="E32" s="10"/>
      <c r="F32" s="10"/>
      <c r="G32" s="10"/>
      <c r="H32" s="20"/>
      <c r="I32" s="10"/>
    </row>
    <row r="33" spans="1:9" s="11" customFormat="1" x14ac:dyDescent="0.2">
      <c r="A33" s="5"/>
      <c r="B33" s="12"/>
      <c r="C33" s="175" t="s">
        <v>54</v>
      </c>
      <c r="D33" s="175"/>
      <c r="E33" s="10"/>
      <c r="F33" s="10"/>
      <c r="G33" s="10"/>
      <c r="H33" s="20"/>
      <c r="I33" s="10"/>
    </row>
    <row r="34" spans="1:9" s="11" customFormat="1" x14ac:dyDescent="0.2">
      <c r="A34" s="5">
        <f>IF(B34="X",1,0)</f>
        <v>1</v>
      </c>
      <c r="B34" s="15" t="s">
        <v>16</v>
      </c>
      <c r="C34" s="16" t="s">
        <v>55</v>
      </c>
      <c r="D34" s="17" t="s">
        <v>56</v>
      </c>
      <c r="E34" s="10"/>
      <c r="F34" s="10"/>
      <c r="G34" s="10"/>
      <c r="H34" s="20"/>
      <c r="I34" s="10"/>
    </row>
    <row r="35" spans="1:9" s="11" customFormat="1" x14ac:dyDescent="0.2">
      <c r="A35" s="5"/>
      <c r="B35" s="12"/>
      <c r="C35" s="175" t="s">
        <v>57</v>
      </c>
      <c r="D35" s="175"/>
      <c r="E35" s="10"/>
      <c r="F35" s="10"/>
      <c r="G35" s="10"/>
      <c r="H35" s="20"/>
      <c r="I35" s="10"/>
    </row>
    <row r="36" spans="1:9" s="11" customFormat="1" x14ac:dyDescent="0.2">
      <c r="A36" s="5">
        <f>IF(B36="X",1,0)</f>
        <v>0</v>
      </c>
      <c r="B36" s="15"/>
      <c r="C36" s="16" t="s">
        <v>58</v>
      </c>
      <c r="D36" s="17" t="s">
        <v>59</v>
      </c>
      <c r="E36" s="10"/>
      <c r="F36" s="10"/>
      <c r="G36" s="10"/>
      <c r="H36" s="20"/>
      <c r="I36" s="10"/>
    </row>
    <row r="37" spans="1:9" s="11" customFormat="1" ht="9" customHeight="1" x14ac:dyDescent="0.2">
      <c r="A37" s="5"/>
      <c r="B37" s="12"/>
      <c r="C37" s="18"/>
      <c r="D37" s="19"/>
      <c r="E37" s="10"/>
      <c r="F37" s="10"/>
      <c r="G37" s="10"/>
      <c r="H37" s="20"/>
      <c r="I37" s="10"/>
    </row>
    <row r="38" spans="1:9" s="11" customFormat="1" x14ac:dyDescent="0.2">
      <c r="A38" s="5"/>
      <c r="B38" s="12"/>
      <c r="C38" s="174" t="s">
        <v>60</v>
      </c>
      <c r="D38" s="174"/>
      <c r="E38" s="10"/>
      <c r="F38" s="10"/>
      <c r="G38" s="10"/>
      <c r="H38" s="20"/>
      <c r="I38" s="10"/>
    </row>
    <row r="39" spans="1:9" s="11" customFormat="1" x14ac:dyDescent="0.2">
      <c r="A39" s="5">
        <f>IF(A40+A41=0,0,1)</f>
        <v>0</v>
      </c>
      <c r="B39" s="12"/>
      <c r="C39" s="175" t="s">
        <v>61</v>
      </c>
      <c r="D39" s="175"/>
      <c r="E39" s="10"/>
      <c r="F39" s="10"/>
      <c r="G39" s="10"/>
      <c r="H39" s="20"/>
      <c r="I39" s="10"/>
    </row>
    <row r="40" spans="1:9" s="11" customFormat="1" x14ac:dyDescent="0.2">
      <c r="A40" s="5">
        <f>IF(B40="X",1,0)</f>
        <v>0</v>
      </c>
      <c r="B40" s="15"/>
      <c r="C40" s="16" t="s">
        <v>62</v>
      </c>
      <c r="D40" s="17" t="s">
        <v>63</v>
      </c>
      <c r="E40" s="10"/>
      <c r="F40" s="10"/>
      <c r="G40" s="10"/>
      <c r="H40" s="20"/>
      <c r="I40" s="10"/>
    </row>
    <row r="41" spans="1:9" s="11" customFormat="1" x14ac:dyDescent="0.2">
      <c r="A41" s="5">
        <f>IF(B41="X",1,0)</f>
        <v>0</v>
      </c>
      <c r="B41" s="15"/>
      <c r="C41" s="16" t="s">
        <v>64</v>
      </c>
      <c r="D41" s="17" t="s">
        <v>65</v>
      </c>
      <c r="E41" s="10"/>
      <c r="F41" s="10"/>
      <c r="G41" s="10"/>
      <c r="H41" s="20"/>
      <c r="I41" s="10"/>
    </row>
    <row r="42" spans="1:9" s="11" customFormat="1" x14ac:dyDescent="0.2">
      <c r="A42" s="5"/>
      <c r="B42" s="12"/>
      <c r="C42" s="175" t="s">
        <v>66</v>
      </c>
      <c r="D42" s="175"/>
      <c r="E42" s="10"/>
      <c r="F42" s="10"/>
      <c r="G42" s="10"/>
      <c r="H42" s="20"/>
      <c r="I42" s="10"/>
    </row>
    <row r="43" spans="1:9" s="11" customFormat="1" x14ac:dyDescent="0.2">
      <c r="A43" s="5">
        <f>IF(B43="X",1,0)</f>
        <v>1</v>
      </c>
      <c r="B43" s="15" t="s">
        <v>16</v>
      </c>
      <c r="C43" s="16" t="s">
        <v>67</v>
      </c>
      <c r="D43" s="17" t="s">
        <v>68</v>
      </c>
      <c r="E43" s="10"/>
      <c r="F43" s="10"/>
      <c r="G43" s="10"/>
      <c r="H43" s="20"/>
      <c r="I43" s="10"/>
    </row>
    <row r="44" spans="1:9" s="11" customFormat="1" x14ac:dyDescent="0.2">
      <c r="A44" s="5">
        <f>IF(SUM(A45:A47)=0,0,1)</f>
        <v>0</v>
      </c>
      <c r="B44" s="12"/>
      <c r="C44" s="175" t="s">
        <v>69</v>
      </c>
      <c r="D44" s="175"/>
      <c r="E44" s="10"/>
      <c r="F44" s="10"/>
      <c r="G44" s="10"/>
      <c r="H44" s="20"/>
      <c r="I44" s="10"/>
    </row>
    <row r="45" spans="1:9" s="11" customFormat="1" x14ac:dyDescent="0.2">
      <c r="A45" s="5">
        <f>IF(B45="X",1,0)</f>
        <v>0</v>
      </c>
      <c r="B45" s="15"/>
      <c r="C45" s="16" t="s">
        <v>70</v>
      </c>
      <c r="D45" s="17" t="s">
        <v>71</v>
      </c>
      <c r="E45" s="10"/>
      <c r="F45" s="10"/>
      <c r="G45" s="10"/>
      <c r="H45" s="20"/>
      <c r="I45" s="10"/>
    </row>
    <row r="46" spans="1:9" s="11" customFormat="1" x14ac:dyDescent="0.2">
      <c r="A46" s="5">
        <f>IF(B46="X",1,0)</f>
        <v>0</v>
      </c>
      <c r="B46" s="15"/>
      <c r="C46" s="16" t="s">
        <v>72</v>
      </c>
      <c r="D46" s="17" t="s">
        <v>73</v>
      </c>
      <c r="E46" s="10"/>
      <c r="F46" s="10"/>
      <c r="G46" s="10"/>
      <c r="H46" s="20"/>
      <c r="I46" s="10"/>
    </row>
    <row r="47" spans="1:9" s="11" customFormat="1" ht="30" x14ac:dyDescent="0.2">
      <c r="A47" s="5">
        <f>IF(B47="X",1,0)</f>
        <v>0</v>
      </c>
      <c r="B47" s="15"/>
      <c r="C47" s="16" t="s">
        <v>74</v>
      </c>
      <c r="D47" s="21" t="s">
        <v>75</v>
      </c>
      <c r="E47" s="10"/>
      <c r="F47" s="10"/>
      <c r="G47" s="10"/>
      <c r="H47" s="20"/>
      <c r="I47" s="10"/>
    </row>
    <row r="48" spans="1:9" s="11" customFormat="1" x14ac:dyDescent="0.2">
      <c r="A48" s="5"/>
      <c r="B48" s="12"/>
      <c r="C48" s="175" t="s">
        <v>76</v>
      </c>
      <c r="D48" s="175"/>
      <c r="E48" s="10"/>
      <c r="F48" s="10"/>
      <c r="G48" s="10"/>
      <c r="H48" s="20"/>
      <c r="I48" s="10"/>
    </row>
    <row r="49" spans="1:9" x14ac:dyDescent="0.2">
      <c r="A49" s="5">
        <f>IF(B49="X",1,0)</f>
        <v>0</v>
      </c>
      <c r="B49" s="15"/>
      <c r="C49" s="22" t="s">
        <v>77</v>
      </c>
      <c r="D49" s="23" t="s">
        <v>78</v>
      </c>
    </row>
    <row r="50" spans="1:9" ht="8.25" customHeight="1" x14ac:dyDescent="0.2">
      <c r="B50" s="12"/>
      <c r="C50" s="18"/>
      <c r="D50" s="19"/>
    </row>
    <row r="51" spans="1:9" x14ac:dyDescent="0.2">
      <c r="B51" s="12"/>
      <c r="C51" s="174" t="s">
        <v>79</v>
      </c>
      <c r="D51" s="174"/>
    </row>
    <row r="52" spans="1:9" x14ac:dyDescent="0.2">
      <c r="A52" s="5">
        <f>IF(SUM(A53:A54)=0,0,1)</f>
        <v>0</v>
      </c>
      <c r="B52" s="12"/>
      <c r="C52" s="175" t="s">
        <v>80</v>
      </c>
      <c r="D52" s="175"/>
    </row>
    <row r="53" spans="1:9" x14ac:dyDescent="0.2">
      <c r="A53" s="5">
        <f>IF(B53="X",1,0)</f>
        <v>0</v>
      </c>
      <c r="B53" s="15"/>
      <c r="C53" s="22" t="s">
        <v>81</v>
      </c>
      <c r="D53" s="23" t="s">
        <v>82</v>
      </c>
    </row>
    <row r="54" spans="1:9" x14ac:dyDescent="0.2">
      <c r="A54" s="5">
        <f>IF(B54="X",1,0)</f>
        <v>0</v>
      </c>
      <c r="B54" s="15"/>
      <c r="C54" s="16" t="s">
        <v>83</v>
      </c>
      <c r="D54" s="17" t="s">
        <v>84</v>
      </c>
    </row>
    <row r="55" spans="1:9" x14ac:dyDescent="0.2">
      <c r="A55" s="5">
        <f>SUM(A56:A56)</f>
        <v>0</v>
      </c>
      <c r="B55" s="12"/>
      <c r="C55" s="175" t="s">
        <v>85</v>
      </c>
      <c r="D55" s="175"/>
    </row>
    <row r="56" spans="1:9" x14ac:dyDescent="0.2">
      <c r="A56" s="5">
        <f>IF(B56="X",1,0)</f>
        <v>0</v>
      </c>
      <c r="B56" s="15"/>
      <c r="C56" s="24" t="s">
        <v>86</v>
      </c>
      <c r="D56" s="25" t="s">
        <v>87</v>
      </c>
    </row>
    <row r="58" spans="1:9" s="11" customFormat="1" ht="18.75" customHeight="1" x14ac:dyDescent="0.2">
      <c r="A58" s="5"/>
      <c r="B58" s="173" t="s">
        <v>88</v>
      </c>
      <c r="C58" s="173"/>
      <c r="D58" s="173"/>
      <c r="E58" s="2"/>
      <c r="F58" s="2"/>
      <c r="G58" s="2"/>
      <c r="H58" s="8"/>
      <c r="I58" s="10"/>
    </row>
    <row r="59" spans="1:9" s="11" customFormat="1" x14ac:dyDescent="0.2">
      <c r="A59" s="5">
        <f>IF(SUM(A60:A62)=0,0,1)</f>
        <v>0</v>
      </c>
      <c r="B59" s="12"/>
      <c r="C59" s="174" t="s">
        <v>89</v>
      </c>
      <c r="D59" s="174"/>
      <c r="E59" s="2"/>
      <c r="F59" s="2"/>
      <c r="G59" s="2"/>
      <c r="H59" s="8"/>
      <c r="I59" s="10"/>
    </row>
    <row r="60" spans="1:9" s="11" customFormat="1" x14ac:dyDescent="0.2">
      <c r="A60" s="5">
        <f t="shared" ref="A60:A67" si="1">IF(B60="X",1,0)</f>
        <v>0</v>
      </c>
      <c r="B60" s="15"/>
      <c r="C60" s="16" t="s">
        <v>90</v>
      </c>
      <c r="D60" s="17" t="s">
        <v>91</v>
      </c>
      <c r="E60" s="2"/>
      <c r="F60" s="2"/>
      <c r="G60" s="2"/>
      <c r="H60" s="8"/>
      <c r="I60" s="10"/>
    </row>
    <row r="61" spans="1:9" s="11" customFormat="1" x14ac:dyDescent="0.2">
      <c r="A61" s="5">
        <f t="shared" si="1"/>
        <v>0</v>
      </c>
      <c r="B61" s="15"/>
      <c r="C61" s="26" t="s">
        <v>92</v>
      </c>
      <c r="D61" s="27" t="s">
        <v>93</v>
      </c>
      <c r="E61" s="2"/>
      <c r="F61" s="2"/>
      <c r="G61" s="2"/>
      <c r="H61" s="8"/>
      <c r="I61" s="10"/>
    </row>
    <row r="62" spans="1:9" s="11" customFormat="1" x14ac:dyDescent="0.2">
      <c r="A62" s="5">
        <f t="shared" si="1"/>
        <v>0</v>
      </c>
      <c r="B62" s="15"/>
      <c r="C62" s="16" t="s">
        <v>94</v>
      </c>
      <c r="D62" s="17" t="s">
        <v>95</v>
      </c>
      <c r="E62" s="2"/>
      <c r="F62" s="2"/>
      <c r="G62" s="2"/>
      <c r="H62" s="8"/>
      <c r="I62" s="10"/>
    </row>
    <row r="63" spans="1:9" s="11" customFormat="1" x14ac:dyDescent="0.2">
      <c r="A63" s="5">
        <f t="shared" si="1"/>
        <v>0</v>
      </c>
      <c r="B63" s="15"/>
      <c r="C63" s="16" t="s">
        <v>224</v>
      </c>
      <c r="D63" s="17" t="s">
        <v>96</v>
      </c>
      <c r="E63" s="2"/>
      <c r="F63" s="2"/>
      <c r="G63" s="2"/>
      <c r="H63" s="8"/>
      <c r="I63" s="10"/>
    </row>
    <row r="64" spans="1:9" s="11" customFormat="1" x14ac:dyDescent="0.2">
      <c r="A64" s="5">
        <f t="shared" si="1"/>
        <v>0</v>
      </c>
      <c r="B64" s="15"/>
      <c r="C64" s="16" t="s">
        <v>225</v>
      </c>
      <c r="D64" s="17" t="s">
        <v>97</v>
      </c>
      <c r="E64" s="2"/>
      <c r="F64" s="2"/>
      <c r="G64" s="2"/>
      <c r="H64" s="8"/>
      <c r="I64" s="10"/>
    </row>
    <row r="65" spans="1:9" s="11" customFormat="1" x14ac:dyDescent="0.2">
      <c r="A65" s="5">
        <f t="shared" si="1"/>
        <v>0</v>
      </c>
      <c r="B65" s="15"/>
      <c r="C65" s="16" t="s">
        <v>226</v>
      </c>
      <c r="D65" s="17" t="s">
        <v>98</v>
      </c>
      <c r="E65" s="2"/>
      <c r="F65" s="2"/>
      <c r="G65" s="2"/>
      <c r="H65" s="8"/>
      <c r="I65" s="10"/>
    </row>
    <row r="66" spans="1:9" s="11" customFormat="1" x14ac:dyDescent="0.2">
      <c r="A66" s="5">
        <f t="shared" si="1"/>
        <v>0</v>
      </c>
      <c r="B66" s="15"/>
      <c r="C66" s="16" t="s">
        <v>227</v>
      </c>
      <c r="D66" s="17" t="s">
        <v>99</v>
      </c>
      <c r="E66" s="2"/>
      <c r="F66" s="2"/>
      <c r="G66" s="2"/>
      <c r="H66" s="8"/>
      <c r="I66" s="10"/>
    </row>
    <row r="67" spans="1:9" x14ac:dyDescent="0.2">
      <c r="A67" s="5">
        <f t="shared" si="1"/>
        <v>0</v>
      </c>
      <c r="B67" s="15"/>
      <c r="C67" s="24" t="s">
        <v>100</v>
      </c>
      <c r="D67" s="25" t="s">
        <v>101</v>
      </c>
    </row>
    <row r="68" spans="1:9" s="11" customFormat="1" x14ac:dyDescent="0.2">
      <c r="A68" s="5">
        <f>IF(SUM(A69:A70)=0,0,1)</f>
        <v>0</v>
      </c>
      <c r="B68" s="12"/>
      <c r="C68" s="174" t="s">
        <v>102</v>
      </c>
      <c r="D68" s="174"/>
      <c r="E68" s="2"/>
      <c r="F68" s="2"/>
      <c r="G68" s="2"/>
      <c r="H68" s="8"/>
      <c r="I68" s="10"/>
    </row>
    <row r="69" spans="1:9" s="11" customFormat="1" ht="30" x14ac:dyDescent="0.2">
      <c r="A69" s="5">
        <f>IF(B69="X",1,0)</f>
        <v>0</v>
      </c>
      <c r="B69" s="15"/>
      <c r="C69" s="28" t="s">
        <v>103</v>
      </c>
      <c r="D69" s="17" t="s">
        <v>104</v>
      </c>
      <c r="E69" s="2"/>
      <c r="F69" s="2"/>
      <c r="G69" s="2"/>
      <c r="H69" s="8"/>
      <c r="I69" s="10"/>
    </row>
    <row r="70" spans="1:9" s="11" customFormat="1" ht="30" x14ac:dyDescent="0.2">
      <c r="A70" s="5">
        <f>IF(B70="X",1,0)</f>
        <v>0</v>
      </c>
      <c r="B70" s="15"/>
      <c r="C70" s="16" t="s">
        <v>105</v>
      </c>
      <c r="D70" s="17" t="s">
        <v>106</v>
      </c>
      <c r="E70" s="2"/>
      <c r="F70" s="2"/>
      <c r="G70" s="2"/>
      <c r="H70" s="8"/>
      <c r="I70" s="10"/>
    </row>
  </sheetData>
  <mergeCells count="24">
    <mergeCell ref="C55:D55"/>
    <mergeCell ref="B58:D58"/>
    <mergeCell ref="C59:D59"/>
    <mergeCell ref="C68:D68"/>
    <mergeCell ref="C42:D42"/>
    <mergeCell ref="C44:D44"/>
    <mergeCell ref="C48:D48"/>
    <mergeCell ref="C51:D51"/>
    <mergeCell ref="C52:D52"/>
    <mergeCell ref="C31:D31"/>
    <mergeCell ref="C33:D33"/>
    <mergeCell ref="C35:D35"/>
    <mergeCell ref="C38:D38"/>
    <mergeCell ref="C39:D39"/>
    <mergeCell ref="C15:D15"/>
    <mergeCell ref="C16:D16"/>
    <mergeCell ref="C18:D18"/>
    <mergeCell ref="C20:D20"/>
    <mergeCell ref="C29:D29"/>
    <mergeCell ref="B2:D2"/>
    <mergeCell ref="B4:D4"/>
    <mergeCell ref="B6:D6"/>
    <mergeCell ref="C8:D8"/>
    <mergeCell ref="B13:D13"/>
  </mergeCells>
  <dataValidations count="1">
    <dataValidation type="list" operator="equal" allowBlank="1" showErrorMessage="1" sqref="B9:B11 B17 B19 B21:B28 B30 B32 B34 B36 B40:B41 B43 B45:B47 B49 B53:B54 B56 B60:B67 B69:B70" xr:uid="{00000000-0002-0000-0100-000000000000}">
      <formula1>$H$6:$H$7</formula1>
      <formula2>0</formula2>
    </dataValidation>
  </dataValidations>
  <pageMargins left="0" right="0" top="0" bottom="0" header="0" footer="0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MK43"/>
  <sheetViews>
    <sheetView showGridLines="0" showRowColHeaders="0" zoomScaleNormal="100" workbookViewId="0">
      <pane ySplit="4" topLeftCell="A11" activePane="bottomLeft" state="frozen"/>
      <selection pane="bottomLeft" activeCell="C10" sqref="C10:F10"/>
    </sheetView>
  </sheetViews>
  <sheetFormatPr baseColWidth="10" defaultColWidth="8.7109375" defaultRowHeight="16" x14ac:dyDescent="0.2"/>
  <cols>
    <col min="1" max="1" width="2" style="29" customWidth="1"/>
    <col min="2" max="2" width="29.28515625" style="29" customWidth="1"/>
    <col min="3" max="3" width="14.7109375" style="29" customWidth="1"/>
    <col min="4" max="4" width="34.7109375" style="29" customWidth="1"/>
    <col min="5" max="5" width="23.85546875" style="29" customWidth="1"/>
    <col min="6" max="6" width="24.85546875" style="29" customWidth="1"/>
    <col min="7" max="14" width="9.42578125" style="29" customWidth="1"/>
    <col min="15" max="1008" width="9.5703125" style="30" customWidth="1"/>
    <col min="1009" max="1017" width="9.5703125" style="31" customWidth="1"/>
    <col min="1018" max="1025" width="7.28515625" style="31" customWidth="1"/>
  </cols>
  <sheetData>
    <row r="2" spans="2:6" x14ac:dyDescent="0.2">
      <c r="B2" s="176" t="s">
        <v>107</v>
      </c>
      <c r="C2" s="176"/>
      <c r="D2" s="176"/>
      <c r="E2" s="176"/>
      <c r="F2" s="177"/>
    </row>
    <row r="3" spans="2:6" x14ac:dyDescent="0.2">
      <c r="B3" s="176"/>
      <c r="C3" s="176"/>
      <c r="D3" s="176"/>
      <c r="E3" s="176"/>
      <c r="F3" s="177"/>
    </row>
    <row r="4" spans="2:6" ht="7.5" customHeight="1" x14ac:dyDescent="0.2">
      <c r="B4" s="176"/>
      <c r="C4" s="176"/>
      <c r="D4" s="176"/>
      <c r="E4" s="176"/>
      <c r="F4" s="177"/>
    </row>
    <row r="6" spans="2:6" x14ac:dyDescent="0.2">
      <c r="B6" s="32" t="s">
        <v>108</v>
      </c>
      <c r="C6" s="178"/>
      <c r="D6" s="178"/>
      <c r="E6" s="178"/>
      <c r="F6" s="178"/>
    </row>
    <row r="7" spans="2:6" x14ac:dyDescent="0.2">
      <c r="B7" s="32" t="s">
        <v>109</v>
      </c>
      <c r="C7" s="178"/>
      <c r="D7" s="178"/>
      <c r="E7" s="178"/>
      <c r="F7" s="178"/>
    </row>
    <row r="8" spans="2:6" ht="8.25" customHeight="1" x14ac:dyDescent="0.2">
      <c r="B8" s="30"/>
      <c r="C8" s="30"/>
      <c r="D8" s="30"/>
      <c r="E8" s="30"/>
      <c r="F8" s="30"/>
    </row>
    <row r="9" spans="2:6" x14ac:dyDescent="0.2">
      <c r="B9" s="179" t="s">
        <v>110</v>
      </c>
      <c r="C9" s="179"/>
      <c r="D9" s="179"/>
      <c r="E9" s="179"/>
      <c r="F9" s="179"/>
    </row>
    <row r="10" spans="2:6" x14ac:dyDescent="0.2">
      <c r="B10" s="33" t="s">
        <v>111</v>
      </c>
      <c r="C10" s="180" t="s">
        <v>243</v>
      </c>
      <c r="D10" s="180"/>
      <c r="E10" s="180"/>
      <c r="F10" s="180"/>
    </row>
    <row r="11" spans="2:6" x14ac:dyDescent="0.2">
      <c r="B11" s="33" t="s">
        <v>113</v>
      </c>
      <c r="C11" s="181">
        <v>2004</v>
      </c>
      <c r="D11" s="181"/>
      <c r="E11" s="34"/>
      <c r="F11" s="35"/>
    </row>
    <row r="12" spans="2:6" x14ac:dyDescent="0.2">
      <c r="B12" s="33" t="s">
        <v>114</v>
      </c>
      <c r="C12" s="182">
        <v>0</v>
      </c>
      <c r="D12" s="182"/>
      <c r="E12" s="34"/>
      <c r="F12" s="35"/>
    </row>
    <row r="13" spans="2:6" x14ac:dyDescent="0.2">
      <c r="B13" s="33" t="s">
        <v>115</v>
      </c>
      <c r="C13" s="183">
        <f>Calculos!B17</f>
        <v>1.22</v>
      </c>
      <c r="D13" s="183"/>
      <c r="E13" s="36"/>
      <c r="F13" s="37"/>
    </row>
    <row r="14" spans="2:6" x14ac:dyDescent="0.2">
      <c r="B14" s="33" t="s">
        <v>116</v>
      </c>
      <c r="C14" s="184">
        <f>Base_Datos!C4</f>
        <v>1.25</v>
      </c>
      <c r="D14" s="184"/>
      <c r="E14" s="36"/>
      <c r="F14" s="37"/>
    </row>
    <row r="15" spans="2:6" x14ac:dyDescent="0.2">
      <c r="B15" s="38" t="s">
        <v>117</v>
      </c>
      <c r="C15" s="185">
        <f>C11*C13</f>
        <v>2444.88</v>
      </c>
      <c r="D15" s="185"/>
      <c r="E15" s="36"/>
      <c r="F15" s="37"/>
    </row>
    <row r="16" spans="2:6" x14ac:dyDescent="0.2">
      <c r="B16" s="38" t="s">
        <v>118</v>
      </c>
      <c r="C16" s="186">
        <f>C14*C15</f>
        <v>3056.1000000000004</v>
      </c>
      <c r="D16" s="186"/>
      <c r="E16" s="36"/>
      <c r="F16" s="37"/>
    </row>
    <row r="17" spans="1:1024" ht="9" customHeight="1" x14ac:dyDescent="0.2">
      <c r="C17" s="39"/>
    </row>
    <row r="18" spans="1:1024" s="44" customFormat="1" ht="14" x14ac:dyDescent="0.2">
      <c r="A18" s="40"/>
      <c r="B18" s="187" t="s">
        <v>119</v>
      </c>
      <c r="C18" s="41" t="s">
        <v>120</v>
      </c>
      <c r="D18" s="41" t="s">
        <v>121</v>
      </c>
      <c r="E18" s="42" t="s">
        <v>122</v>
      </c>
      <c r="F18" s="42" t="s">
        <v>123</v>
      </c>
      <c r="G18" s="43"/>
      <c r="H18" s="43"/>
      <c r="I18" s="43"/>
      <c r="J18" s="43"/>
      <c r="ALQ18" s="45"/>
      <c r="ALR18" s="45"/>
      <c r="ALS18" s="45"/>
      <c r="ALT18" s="45"/>
      <c r="ALU18" s="45"/>
      <c r="ALV18" s="45"/>
      <c r="ALW18" s="45"/>
      <c r="ALX18" s="45"/>
      <c r="ALY18" s="45"/>
      <c r="ALZ18" s="45"/>
      <c r="AMA18" s="45"/>
      <c r="AMB18" s="45"/>
      <c r="AMC18" s="45"/>
      <c r="AMD18" s="31"/>
      <c r="AME18" s="31"/>
      <c r="AMF18" s="31"/>
      <c r="AMG18" s="31"/>
      <c r="AMH18" s="31"/>
      <c r="AMI18" s="31"/>
      <c r="AMJ18" s="31"/>
    </row>
    <row r="19" spans="1:1024" x14ac:dyDescent="0.2">
      <c r="A19" s="46"/>
      <c r="B19" s="187"/>
      <c r="C19" s="47">
        <f>Calculos!K18</f>
        <v>0</v>
      </c>
      <c r="D19" s="48" t="s">
        <v>124</v>
      </c>
      <c r="E19" s="49">
        <f>IF(Calculos!B2=1,$C$16*(C19),0)</f>
        <v>0</v>
      </c>
      <c r="F19" s="49">
        <f>E19/Base_Datos!C10</f>
        <v>0</v>
      </c>
      <c r="K19" s="30"/>
      <c r="L19" s="30"/>
      <c r="M19" s="30"/>
      <c r="N19" s="30"/>
      <c r="ALQ19" s="31"/>
      <c r="ALR19" s="31"/>
      <c r="ALS19" s="31"/>
      <c r="ALT19" s="31"/>
    </row>
    <row r="20" spans="1:1024" x14ac:dyDescent="0.2">
      <c r="A20" s="46"/>
      <c r="B20" s="187"/>
      <c r="C20" s="47">
        <f>Calculos!K19</f>
        <v>1.7420977011494251E-2</v>
      </c>
      <c r="D20" s="48" t="s">
        <v>30</v>
      </c>
      <c r="E20" s="49">
        <f>IF(Calculos!B3=1,$C$16*(C20),0)</f>
        <v>53.240247844827586</v>
      </c>
      <c r="F20" s="49">
        <f>E20/Base_Datos!C11</f>
        <v>88.733746408045974</v>
      </c>
      <c r="K20" s="30"/>
      <c r="L20" s="30"/>
      <c r="M20" s="30"/>
      <c r="N20" s="30"/>
      <c r="ALQ20" s="31"/>
      <c r="ALR20" s="31"/>
      <c r="ALS20" s="31"/>
      <c r="ALT20" s="31"/>
    </row>
    <row r="21" spans="1:1024" x14ac:dyDescent="0.2">
      <c r="A21" s="46"/>
      <c r="B21" s="187"/>
      <c r="C21" s="47">
        <f>Calculos!K20</f>
        <v>1.4188218390804598E-2</v>
      </c>
      <c r="D21" s="48" t="s">
        <v>125</v>
      </c>
      <c r="E21" s="49">
        <f>IF(Calculos!B4=1,$C$16*(C21),0)</f>
        <v>43.360614224137933</v>
      </c>
      <c r="F21" s="49">
        <f>E21/Base_Datos!C12</f>
        <v>28.90707614942529</v>
      </c>
      <c r="K21" s="30"/>
      <c r="L21" s="30"/>
      <c r="M21" s="30"/>
      <c r="N21" s="30"/>
      <c r="ALQ21" s="31"/>
      <c r="ALR21" s="31"/>
      <c r="ALS21" s="31"/>
      <c r="ALT21" s="31"/>
    </row>
    <row r="22" spans="1:1024" x14ac:dyDescent="0.2">
      <c r="A22" s="46"/>
      <c r="B22" s="187"/>
      <c r="C22" s="47">
        <f>Calculos!K21</f>
        <v>0</v>
      </c>
      <c r="D22" s="48" t="s">
        <v>50</v>
      </c>
      <c r="E22" s="49">
        <f>IF(Calculos!B5=1,$C$16*(C22),0)</f>
        <v>0</v>
      </c>
      <c r="F22" s="49">
        <f>E22/Base_Datos!C13</f>
        <v>0</v>
      </c>
      <c r="K22" s="30"/>
      <c r="L22" s="30"/>
      <c r="M22" s="30"/>
      <c r="N22" s="30"/>
      <c r="ALQ22" s="31"/>
      <c r="ALR22" s="31"/>
      <c r="ALS22" s="31"/>
      <c r="ALT22" s="31"/>
    </row>
    <row r="23" spans="1:1024" x14ac:dyDescent="0.2">
      <c r="B23" s="187"/>
      <c r="C23" s="47">
        <f>Calculos!K22</f>
        <v>0</v>
      </c>
      <c r="D23" s="48" t="s">
        <v>53</v>
      </c>
      <c r="E23" s="49">
        <f>IF(Calculos!B6=1,$C$16*(C23),0)</f>
        <v>0</v>
      </c>
      <c r="F23" s="49">
        <f>E23/Base_Datos!C14</f>
        <v>0</v>
      </c>
      <c r="K23" s="30"/>
      <c r="L23" s="30"/>
      <c r="M23" s="30"/>
      <c r="N23" s="30"/>
      <c r="ALQ23" s="31"/>
      <c r="ALR23" s="31"/>
      <c r="ALS23" s="31"/>
      <c r="ALT23" s="31"/>
    </row>
    <row r="24" spans="1:1024" x14ac:dyDescent="0.2">
      <c r="B24" s="187"/>
      <c r="C24" s="47">
        <f>Calculos!K23</f>
        <v>2.3347701149425285E-3</v>
      </c>
      <c r="D24" s="48" t="s">
        <v>56</v>
      </c>
      <c r="E24" s="49">
        <f>IF(Calculos!B7=1,$C$16*(C24),0)</f>
        <v>7.1352909482758617</v>
      </c>
      <c r="F24" s="49">
        <f>E24/Base_Datos!C15</f>
        <v>4.7568606321839075</v>
      </c>
      <c r="K24" s="30"/>
      <c r="L24" s="30"/>
      <c r="M24" s="30"/>
      <c r="N24" s="30"/>
      <c r="ALQ24" s="31"/>
      <c r="ALR24" s="31"/>
      <c r="ALS24" s="31"/>
      <c r="ALT24" s="31"/>
    </row>
    <row r="25" spans="1:1024" x14ac:dyDescent="0.2">
      <c r="B25" s="187"/>
      <c r="C25" s="47">
        <f>Calculos!K24</f>
        <v>0</v>
      </c>
      <c r="D25" s="48" t="s">
        <v>126</v>
      </c>
      <c r="E25" s="49">
        <f>IF(Calculos!B8=1,$C$16*(C25),0)</f>
        <v>0</v>
      </c>
      <c r="F25" s="49">
        <f>E25/Base_Datos!C16</f>
        <v>0</v>
      </c>
      <c r="K25" s="30"/>
      <c r="L25" s="30"/>
      <c r="M25" s="30"/>
      <c r="N25" s="30"/>
      <c r="ALQ25" s="31"/>
      <c r="ALR25" s="31"/>
      <c r="ALS25" s="31"/>
      <c r="ALT25" s="31"/>
    </row>
    <row r="26" spans="1:1024" s="56" customFormat="1" ht="14" x14ac:dyDescent="0.2">
      <c r="A26" s="50"/>
      <c r="B26" s="51" t="s">
        <v>127</v>
      </c>
      <c r="C26" s="52">
        <f>SUM(C19:C25)</f>
        <v>3.3943965517241374E-2</v>
      </c>
      <c r="D26" s="53"/>
      <c r="E26" s="54">
        <f>SUM(E19:E25)</f>
        <v>103.73615301724138</v>
      </c>
      <c r="F26" s="55">
        <f>SUM(F19:F25)</f>
        <v>122.39768318965517</v>
      </c>
      <c r="G26" s="50"/>
      <c r="H26" s="50"/>
      <c r="I26" s="50"/>
      <c r="J26" s="50"/>
      <c r="ALQ26" s="57"/>
      <c r="ALR26" s="57"/>
      <c r="ALS26" s="57"/>
      <c r="ALT26" s="57"/>
      <c r="ALU26" s="57"/>
      <c r="ALV26" s="57"/>
      <c r="ALW26" s="57"/>
      <c r="ALX26" s="57"/>
      <c r="ALY26" s="57"/>
      <c r="ALZ26" s="57"/>
      <c r="AMA26" s="57"/>
      <c r="AMB26" s="57"/>
      <c r="AMC26" s="57"/>
      <c r="AMD26" s="57"/>
      <c r="AME26" s="57"/>
      <c r="AMF26" s="57"/>
      <c r="AMG26" s="57"/>
      <c r="AMH26" s="57"/>
      <c r="AMI26" s="57"/>
      <c r="AMJ26" s="57"/>
    </row>
    <row r="27" spans="1:1024" s="56" customFormat="1" ht="7.5" customHeight="1" x14ac:dyDescent="0.2">
      <c r="A27" s="50"/>
      <c r="B27" s="58"/>
      <c r="C27" s="59"/>
      <c r="D27" s="60"/>
      <c r="E27" s="61"/>
      <c r="F27" s="62"/>
      <c r="G27" s="50"/>
      <c r="H27" s="50"/>
      <c r="I27" s="50"/>
      <c r="J27" s="50"/>
      <c r="ALQ27" s="57"/>
      <c r="ALR27" s="57"/>
      <c r="ALS27" s="57"/>
      <c r="ALT27" s="57"/>
      <c r="ALU27" s="57"/>
      <c r="ALV27" s="57"/>
      <c r="ALW27" s="57"/>
      <c r="ALX27" s="57"/>
      <c r="ALY27" s="57"/>
      <c r="ALZ27" s="57"/>
      <c r="AMA27" s="57"/>
      <c r="AMB27" s="57"/>
      <c r="AMC27" s="57"/>
      <c r="AMD27" s="57"/>
      <c r="AME27" s="57"/>
      <c r="AMF27" s="57"/>
      <c r="AMG27" s="57"/>
      <c r="AMH27" s="57"/>
      <c r="AMI27" s="57"/>
      <c r="AMJ27" s="57"/>
    </row>
    <row r="28" spans="1:1024" x14ac:dyDescent="0.2">
      <c r="B28" s="187" t="s">
        <v>128</v>
      </c>
      <c r="C28" s="63" t="s">
        <v>129</v>
      </c>
      <c r="D28" s="63" t="s">
        <v>121</v>
      </c>
      <c r="E28" s="63" t="s">
        <v>122</v>
      </c>
      <c r="F28" s="64" t="s">
        <v>123</v>
      </c>
      <c r="K28" s="30"/>
      <c r="L28" s="30"/>
      <c r="M28" s="30"/>
      <c r="N28" s="30"/>
      <c r="ALQ28" s="31"/>
      <c r="ALR28" s="31"/>
      <c r="ALS28" s="31"/>
      <c r="ALT28" s="31"/>
    </row>
    <row r="29" spans="1:1024" x14ac:dyDescent="0.2">
      <c r="B29" s="187"/>
      <c r="C29" s="47">
        <f>Calculos!K25</f>
        <v>0</v>
      </c>
      <c r="D29" s="48" t="s">
        <v>130</v>
      </c>
      <c r="E29" s="49">
        <f>IF(Calculos!B9=1,$C$16*(C29),0)</f>
        <v>0</v>
      </c>
      <c r="F29" s="49">
        <f>E29/Base_Datos!C17</f>
        <v>0</v>
      </c>
      <c r="K29" s="30"/>
      <c r="L29" s="30"/>
      <c r="M29" s="30"/>
      <c r="N29" s="30"/>
      <c r="ALQ29" s="31"/>
      <c r="ALR29" s="31"/>
      <c r="ALS29" s="31"/>
      <c r="ALT29" s="31"/>
    </row>
    <row r="30" spans="1:1024" x14ac:dyDescent="0.2">
      <c r="B30" s="187"/>
      <c r="C30" s="47">
        <f>Calculos!K26</f>
        <v>0.96605603448275856</v>
      </c>
      <c r="D30" s="48" t="s">
        <v>68</v>
      </c>
      <c r="E30" s="49">
        <f>IF(Calculos!B10=1,$C$16*(C30),0)</f>
        <v>2952.3638469827588</v>
      </c>
      <c r="F30" s="49">
        <f>E30/Base_Datos!C18</f>
        <v>1180.9455387931034</v>
      </c>
      <c r="K30" s="30"/>
      <c r="L30" s="30"/>
      <c r="M30" s="30"/>
      <c r="N30" s="30"/>
      <c r="ALQ30" s="31"/>
      <c r="ALR30" s="31"/>
      <c r="ALS30" s="31"/>
      <c r="ALT30" s="31"/>
    </row>
    <row r="31" spans="1:1024" x14ac:dyDescent="0.2">
      <c r="B31" s="187"/>
      <c r="C31" s="47">
        <f>Calculos!K27</f>
        <v>0</v>
      </c>
      <c r="D31" s="48" t="s">
        <v>131</v>
      </c>
      <c r="E31" s="49">
        <f>IF(Calculos!B11=1,$C$16*(C31),0)</f>
        <v>0</v>
      </c>
      <c r="F31" s="49">
        <f>E31/Base_Datos!C19</f>
        <v>0</v>
      </c>
      <c r="K31" s="30"/>
      <c r="L31" s="30"/>
      <c r="M31" s="30"/>
      <c r="N31" s="30"/>
      <c r="ALQ31" s="31"/>
      <c r="ALR31" s="31"/>
      <c r="ALS31" s="31"/>
      <c r="ALT31" s="31"/>
    </row>
    <row r="32" spans="1:1024" x14ac:dyDescent="0.2">
      <c r="B32" s="187"/>
      <c r="C32" s="47">
        <f>Calculos!K28</f>
        <v>0</v>
      </c>
      <c r="D32" s="48" t="s">
        <v>132</v>
      </c>
      <c r="E32" s="49">
        <f>IF(Calculos!B12=1,$C$16*(C32),0)</f>
        <v>0</v>
      </c>
      <c r="F32" s="49">
        <f>E32/Base_Datos!C20</f>
        <v>0</v>
      </c>
      <c r="K32" s="30"/>
      <c r="L32" s="30"/>
      <c r="M32" s="30"/>
      <c r="N32" s="30"/>
      <c r="ALQ32" s="31"/>
      <c r="ALR32" s="31"/>
      <c r="ALS32" s="31"/>
      <c r="ALT32" s="31"/>
    </row>
    <row r="33" spans="1:1024" s="66" customFormat="1" ht="14" x14ac:dyDescent="0.2">
      <c r="A33" s="65"/>
      <c r="B33" s="51" t="s">
        <v>133</v>
      </c>
      <c r="C33" s="52">
        <f>SUM(C29:C32)</f>
        <v>0.96605603448275856</v>
      </c>
      <c r="D33" s="53"/>
      <c r="E33" s="54">
        <f>SUM(E29:E32)</f>
        <v>2952.3638469827588</v>
      </c>
      <c r="F33" s="55">
        <f>SUM(F29:F32)</f>
        <v>1180.9455387931034</v>
      </c>
      <c r="G33" s="65"/>
      <c r="H33" s="65"/>
      <c r="I33" s="65"/>
      <c r="J33" s="65"/>
      <c r="ALQ33" s="67"/>
      <c r="ALR33" s="67"/>
      <c r="ALS33" s="67"/>
      <c r="ALT33" s="67"/>
      <c r="ALU33" s="67"/>
      <c r="ALV33" s="67"/>
      <c r="ALW33" s="67"/>
      <c r="ALX33" s="67"/>
      <c r="ALY33" s="67"/>
      <c r="ALZ33" s="67"/>
      <c r="AMA33" s="67"/>
      <c r="AMB33" s="67"/>
      <c r="AMC33" s="67"/>
      <c r="AMD33" s="67"/>
      <c r="AME33" s="67"/>
      <c r="AMF33" s="67"/>
      <c r="AMG33" s="67"/>
      <c r="AMH33" s="67"/>
      <c r="AMI33" s="67"/>
      <c r="AMJ33" s="67"/>
    </row>
    <row r="34" spans="1:1024" s="66" customFormat="1" ht="9" customHeight="1" x14ac:dyDescent="0.2">
      <c r="A34" s="65"/>
      <c r="B34" s="58"/>
      <c r="C34" s="59"/>
      <c r="D34" s="60"/>
      <c r="E34" s="61"/>
      <c r="F34" s="62"/>
      <c r="G34" s="65"/>
      <c r="H34" s="65"/>
      <c r="I34" s="65"/>
      <c r="J34" s="65"/>
      <c r="ALQ34" s="67"/>
      <c r="ALR34" s="67"/>
      <c r="ALS34" s="67"/>
      <c r="ALT34" s="67"/>
      <c r="ALU34" s="67"/>
      <c r="ALV34" s="67"/>
      <c r="ALW34" s="67"/>
      <c r="ALX34" s="67"/>
      <c r="ALY34" s="67"/>
      <c r="ALZ34" s="67"/>
      <c r="AMA34" s="67"/>
      <c r="AMB34" s="67"/>
      <c r="AMC34" s="67"/>
      <c r="AMD34" s="67"/>
      <c r="AME34" s="67"/>
      <c r="AMF34" s="67"/>
      <c r="AMG34" s="67"/>
      <c r="AMH34" s="67"/>
      <c r="AMI34" s="67"/>
      <c r="AMJ34" s="67"/>
    </row>
    <row r="35" spans="1:1024" x14ac:dyDescent="0.2">
      <c r="B35" s="187" t="s">
        <v>134</v>
      </c>
      <c r="C35" s="63" t="s">
        <v>129</v>
      </c>
      <c r="D35" s="63" t="s">
        <v>121</v>
      </c>
      <c r="E35" s="63" t="s">
        <v>122</v>
      </c>
      <c r="F35" s="64" t="s">
        <v>123</v>
      </c>
      <c r="K35" s="30"/>
      <c r="L35" s="30"/>
      <c r="M35" s="30"/>
      <c r="N35" s="30"/>
      <c r="ALQ35" s="31"/>
      <c r="ALR35" s="31"/>
      <c r="ALS35" s="31"/>
      <c r="ALT35" s="31"/>
    </row>
    <row r="36" spans="1:1024" x14ac:dyDescent="0.2">
      <c r="B36" s="187"/>
      <c r="C36" s="47">
        <f>Calculos!K29</f>
        <v>0</v>
      </c>
      <c r="D36" s="48" t="s">
        <v>135</v>
      </c>
      <c r="E36" s="49">
        <f>IF(Calculos!B13=1,$C$16*(C36),0)</f>
        <v>0</v>
      </c>
      <c r="F36" s="49">
        <f>E36/Base_Datos!C21</f>
        <v>0</v>
      </c>
      <c r="K36" s="30"/>
      <c r="L36" s="30"/>
      <c r="M36" s="30"/>
      <c r="N36" s="30"/>
      <c r="ALQ36" s="31"/>
      <c r="ALR36" s="31"/>
      <c r="ALS36" s="31"/>
      <c r="ALT36" s="31"/>
    </row>
    <row r="37" spans="1:1024" x14ac:dyDescent="0.2">
      <c r="B37" s="187"/>
      <c r="C37" s="47">
        <f>Calculos!K30</f>
        <v>0</v>
      </c>
      <c r="D37" s="48" t="s">
        <v>136</v>
      </c>
      <c r="E37" s="49">
        <f>IF(Calculos!B14=1,$C$16*(C37),0)</f>
        <v>0</v>
      </c>
      <c r="F37" s="49">
        <f>E37/Base_Datos!C22</f>
        <v>0</v>
      </c>
      <c r="K37" s="30"/>
      <c r="L37" s="30"/>
      <c r="M37" s="30"/>
      <c r="N37" s="30"/>
      <c r="ALQ37" s="31"/>
      <c r="ALR37" s="31"/>
      <c r="ALS37" s="31"/>
      <c r="ALT37" s="31"/>
    </row>
    <row r="38" spans="1:1024" x14ac:dyDescent="0.2">
      <c r="B38" s="51" t="s">
        <v>137</v>
      </c>
      <c r="C38" s="68">
        <f>SUM(C36:C37)</f>
        <v>0</v>
      </c>
      <c r="D38" s="53"/>
      <c r="E38" s="54">
        <f>SUM(E36:E37)</f>
        <v>0</v>
      </c>
      <c r="F38" s="55">
        <f>SUM(F36:F37)</f>
        <v>0</v>
      </c>
      <c r="K38" s="30"/>
      <c r="L38" s="30"/>
      <c r="M38" s="30"/>
      <c r="N38" s="30"/>
      <c r="ALQ38" s="31"/>
      <c r="ALR38" s="31"/>
      <c r="ALS38" s="31"/>
      <c r="ALT38" s="31"/>
    </row>
    <row r="39" spans="1:1024" x14ac:dyDescent="0.2">
      <c r="B39" s="69"/>
      <c r="C39" s="70"/>
      <c r="D39" s="69"/>
      <c r="E39" s="71"/>
      <c r="F39" s="72"/>
      <c r="K39" s="30"/>
      <c r="L39" s="30"/>
      <c r="M39" s="30"/>
      <c r="N39" s="30"/>
      <c r="ALQ39" s="31"/>
      <c r="ALR39" s="31"/>
      <c r="ALS39" s="31"/>
      <c r="ALT39" s="31"/>
    </row>
    <row r="40" spans="1:1024" x14ac:dyDescent="0.2">
      <c r="B40" s="69"/>
      <c r="C40" s="70"/>
      <c r="D40" s="69"/>
      <c r="E40" s="71"/>
      <c r="F40" s="72"/>
      <c r="K40" s="30"/>
      <c r="L40" s="30"/>
      <c r="M40" s="30"/>
      <c r="N40" s="30"/>
      <c r="ALQ40" s="31"/>
      <c r="ALR40" s="31"/>
      <c r="ALS40" s="31"/>
      <c r="ALT40" s="31"/>
    </row>
    <row r="41" spans="1:1024" x14ac:dyDescent="0.2">
      <c r="B41" s="69"/>
      <c r="C41" s="70"/>
      <c r="D41" s="73" t="s">
        <v>138</v>
      </c>
      <c r="E41" s="74">
        <f>E26+E33+E38</f>
        <v>3056.1000000000004</v>
      </c>
      <c r="F41" s="75">
        <f>F26+F33+F38</f>
        <v>1303.3432219827587</v>
      </c>
      <c r="K41" s="30"/>
      <c r="L41" s="30"/>
      <c r="M41" s="30"/>
      <c r="N41" s="30"/>
      <c r="ALQ41" s="31"/>
      <c r="ALR41" s="31"/>
      <c r="ALS41" s="31"/>
      <c r="ALT41" s="31"/>
    </row>
    <row r="42" spans="1:1024" x14ac:dyDescent="0.2">
      <c r="B42" s="30"/>
      <c r="C42" s="30"/>
      <c r="D42" s="73" t="s">
        <v>139</v>
      </c>
      <c r="E42" s="74">
        <f>C12*C14</f>
        <v>0</v>
      </c>
      <c r="F42" s="75">
        <f>C12</f>
        <v>0</v>
      </c>
    </row>
    <row r="43" spans="1:1024" x14ac:dyDescent="0.2">
      <c r="B43" s="30"/>
      <c r="C43" s="30"/>
      <c r="D43" s="73" t="s">
        <v>140</v>
      </c>
      <c r="E43" s="74">
        <f>E41+E42</f>
        <v>3056.1000000000004</v>
      </c>
      <c r="F43" s="75">
        <f>F41+F42</f>
        <v>1303.3432219827587</v>
      </c>
    </row>
  </sheetData>
  <mergeCells count="15">
    <mergeCell ref="C15:D15"/>
    <mergeCell ref="C16:D16"/>
    <mergeCell ref="B18:B25"/>
    <mergeCell ref="B28:B32"/>
    <mergeCell ref="B35:B37"/>
    <mergeCell ref="C10:F10"/>
    <mergeCell ref="C11:D11"/>
    <mergeCell ref="C12:D12"/>
    <mergeCell ref="C13:D13"/>
    <mergeCell ref="C14:D14"/>
    <mergeCell ref="B2:E4"/>
    <mergeCell ref="F2:F4"/>
    <mergeCell ref="C6:F6"/>
    <mergeCell ref="C7:F7"/>
    <mergeCell ref="B9:F9"/>
  </mergeCells>
  <pageMargins left="0" right="0" top="0" bottom="0" header="0" footer="0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ErrorMessage="1" xr:uid="{C8B0249B-6BD2-431B-A688-C897477A72EE}">
          <x14:formula1>
            <xm:f>Calculos!$B$21:$B$26</xm:f>
          </x14:formula1>
          <xm:sqref>C10:F10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K45"/>
  <sheetViews>
    <sheetView showGridLines="0" showRowColHeaders="0" zoomScaleNormal="100" workbookViewId="0">
      <pane ySplit="4" topLeftCell="A5" activePane="bottomLeft" state="frozen"/>
      <selection pane="bottomLeft" activeCell="D5" sqref="D5"/>
    </sheetView>
  </sheetViews>
  <sheetFormatPr baseColWidth="10" defaultColWidth="8.7109375" defaultRowHeight="16" x14ac:dyDescent="0.2"/>
  <cols>
    <col min="1" max="1" width="3.5703125" style="11" customWidth="1"/>
    <col min="2" max="2" width="48.85546875" style="76" customWidth="1"/>
    <col min="3" max="3" width="11.140625" style="76" customWidth="1"/>
    <col min="4" max="4" width="13" style="76" customWidth="1"/>
    <col min="5" max="1025" width="9.5703125" style="76" customWidth="1"/>
  </cols>
  <sheetData>
    <row r="1" spans="2:4" s="11" customFormat="1" ht="12.75" customHeight="1" x14ac:dyDescent="0.2">
      <c r="B1" s="77"/>
      <c r="C1" s="76"/>
      <c r="D1" s="76"/>
    </row>
    <row r="2" spans="2:4" s="11" customFormat="1" ht="31.25" customHeight="1" x14ac:dyDescent="0.2">
      <c r="B2" s="171" t="s">
        <v>141</v>
      </c>
      <c r="C2" s="171"/>
      <c r="D2" s="171"/>
    </row>
    <row r="3" spans="2:4" s="11" customFormat="1" x14ac:dyDescent="0.2">
      <c r="B3" s="188"/>
      <c r="C3" s="189" t="s">
        <v>142</v>
      </c>
      <c r="D3" s="78" t="s">
        <v>143</v>
      </c>
    </row>
    <row r="4" spans="2:4" s="11" customFormat="1" x14ac:dyDescent="0.2">
      <c r="B4" s="188"/>
      <c r="C4" s="188"/>
      <c r="D4" s="79" t="s">
        <v>144</v>
      </c>
    </row>
    <row r="5" spans="2:4" s="11" customFormat="1" ht="30" x14ac:dyDescent="0.2">
      <c r="B5" s="80" t="s">
        <v>145</v>
      </c>
      <c r="C5" s="81" t="s">
        <v>146</v>
      </c>
      <c r="D5" s="82"/>
    </row>
    <row r="6" spans="2:4" s="11" customFormat="1" ht="30" x14ac:dyDescent="0.2">
      <c r="B6" s="83" t="s">
        <v>147</v>
      </c>
      <c r="C6" s="84" t="s">
        <v>148</v>
      </c>
      <c r="D6" s="82"/>
    </row>
    <row r="7" spans="2:4" s="11" customFormat="1" x14ac:dyDescent="0.2">
      <c r="B7" s="83" t="s">
        <v>149</v>
      </c>
      <c r="C7" s="84" t="s">
        <v>150</v>
      </c>
      <c r="D7" s="82"/>
    </row>
    <row r="8" spans="2:4" s="11" customFormat="1" x14ac:dyDescent="0.2">
      <c r="B8" s="83" t="s">
        <v>151</v>
      </c>
      <c r="C8" s="84" t="s">
        <v>152</v>
      </c>
      <c r="D8" s="82"/>
    </row>
    <row r="9" spans="2:4" s="11" customFormat="1" x14ac:dyDescent="0.2">
      <c r="B9" s="83" t="s">
        <v>153</v>
      </c>
      <c r="C9" s="84" t="s">
        <v>154</v>
      </c>
      <c r="D9" s="82"/>
    </row>
    <row r="10" spans="2:4" s="11" customFormat="1" x14ac:dyDescent="0.2">
      <c r="B10" s="83" t="s">
        <v>155</v>
      </c>
      <c r="C10" s="84" t="s">
        <v>156</v>
      </c>
      <c r="D10" s="82"/>
    </row>
    <row r="11" spans="2:4" s="11" customFormat="1" x14ac:dyDescent="0.2">
      <c r="B11" s="83" t="s">
        <v>157</v>
      </c>
      <c r="C11" s="84" t="s">
        <v>158</v>
      </c>
      <c r="D11" s="82"/>
    </row>
    <row r="12" spans="2:4" s="11" customFormat="1" ht="30" x14ac:dyDescent="0.2">
      <c r="B12" s="83" t="s">
        <v>159</v>
      </c>
      <c r="C12" s="84" t="s">
        <v>160</v>
      </c>
      <c r="D12" s="82"/>
    </row>
    <row r="13" spans="2:4" s="11" customFormat="1" x14ac:dyDescent="0.2">
      <c r="B13" s="83" t="s">
        <v>161</v>
      </c>
      <c r="C13" s="84" t="s">
        <v>162</v>
      </c>
      <c r="D13" s="82"/>
    </row>
    <row r="14" spans="2:4" s="11" customFormat="1" x14ac:dyDescent="0.2">
      <c r="B14" s="83" t="s">
        <v>163</v>
      </c>
      <c r="C14" s="84" t="s">
        <v>164</v>
      </c>
      <c r="D14" s="82"/>
    </row>
    <row r="15" spans="2:4" s="11" customFormat="1" x14ac:dyDescent="0.2">
      <c r="B15" s="83" t="s">
        <v>165</v>
      </c>
      <c r="C15" s="84" t="s">
        <v>166</v>
      </c>
      <c r="D15" s="82"/>
    </row>
    <row r="16" spans="2:4" s="11" customFormat="1" x14ac:dyDescent="0.2">
      <c r="B16" s="83" t="s">
        <v>167</v>
      </c>
      <c r="C16" s="84" t="s">
        <v>168</v>
      </c>
      <c r="D16" s="82"/>
    </row>
    <row r="17" spans="2:4" s="11" customFormat="1" x14ac:dyDescent="0.2">
      <c r="B17" s="83" t="s">
        <v>87</v>
      </c>
      <c r="C17" s="84" t="s">
        <v>86</v>
      </c>
      <c r="D17" s="82"/>
    </row>
    <row r="18" spans="2:4" s="11" customFormat="1" x14ac:dyDescent="0.2">
      <c r="B18" s="83" t="s">
        <v>169</v>
      </c>
      <c r="C18" s="84" t="s">
        <v>170</v>
      </c>
      <c r="D18" s="82"/>
    </row>
    <row r="19" spans="2:4" s="11" customFormat="1" x14ac:dyDescent="0.2">
      <c r="B19" s="83" t="s">
        <v>171</v>
      </c>
      <c r="C19" s="84" t="s">
        <v>172</v>
      </c>
      <c r="D19" s="82"/>
    </row>
    <row r="20" spans="2:4" x14ac:dyDescent="0.2">
      <c r="B20" s="83" t="s">
        <v>173</v>
      </c>
      <c r="C20" s="84" t="s">
        <v>174</v>
      </c>
      <c r="D20" s="82"/>
    </row>
    <row r="21" spans="2:4" x14ac:dyDescent="0.2">
      <c r="B21" s="83" t="s">
        <v>175</v>
      </c>
      <c r="C21" s="84" t="s">
        <v>103</v>
      </c>
      <c r="D21" s="82"/>
    </row>
    <row r="22" spans="2:4" x14ac:dyDescent="0.2">
      <c r="B22" s="83" t="s">
        <v>176</v>
      </c>
      <c r="C22" s="84" t="s">
        <v>177</v>
      </c>
      <c r="D22" s="82"/>
    </row>
    <row r="23" spans="2:4" x14ac:dyDescent="0.2">
      <c r="B23" s="83" t="s">
        <v>178</v>
      </c>
      <c r="C23" s="84" t="s">
        <v>179</v>
      </c>
      <c r="D23" s="82"/>
    </row>
    <row r="24" spans="2:4" x14ac:dyDescent="0.2">
      <c r="B24" s="83" t="s">
        <v>180</v>
      </c>
      <c r="C24" s="84" t="s">
        <v>181</v>
      </c>
      <c r="D24" s="82"/>
    </row>
    <row r="25" spans="2:4" x14ac:dyDescent="0.2">
      <c r="B25" s="83" t="s">
        <v>182</v>
      </c>
      <c r="C25" s="84" t="s">
        <v>183</v>
      </c>
      <c r="D25" s="82"/>
    </row>
    <row r="26" spans="2:4" x14ac:dyDescent="0.2">
      <c r="B26" s="83" t="s">
        <v>184</v>
      </c>
      <c r="C26" s="84" t="s">
        <v>100</v>
      </c>
      <c r="D26" s="82"/>
    </row>
    <row r="27" spans="2:4" x14ac:dyDescent="0.2">
      <c r="B27" s="83" t="s">
        <v>185</v>
      </c>
      <c r="C27" s="84" t="s">
        <v>186</v>
      </c>
      <c r="D27" s="82"/>
    </row>
    <row r="28" spans="2:4" x14ac:dyDescent="0.2">
      <c r="B28" s="83" t="s">
        <v>187</v>
      </c>
      <c r="C28" s="84" t="s">
        <v>188</v>
      </c>
      <c r="D28" s="82"/>
    </row>
    <row r="29" spans="2:4" x14ac:dyDescent="0.2">
      <c r="B29" s="83" t="s">
        <v>189</v>
      </c>
      <c r="C29" s="84" t="s">
        <v>190</v>
      </c>
      <c r="D29" s="82"/>
    </row>
    <row r="30" spans="2:4" x14ac:dyDescent="0.2">
      <c r="B30" s="83" t="s">
        <v>191</v>
      </c>
      <c r="C30" s="84" t="s">
        <v>192</v>
      </c>
      <c r="D30" s="82"/>
    </row>
    <row r="31" spans="2:4" x14ac:dyDescent="0.2">
      <c r="B31" s="83" t="s">
        <v>193</v>
      </c>
      <c r="C31" s="84" t="s">
        <v>194</v>
      </c>
      <c r="D31" s="82"/>
    </row>
    <row r="32" spans="2:4" x14ac:dyDescent="0.2">
      <c r="B32" s="82"/>
      <c r="C32" s="82"/>
      <c r="D32" s="82"/>
    </row>
    <row r="33" spans="2:4" x14ac:dyDescent="0.2">
      <c r="B33" s="82"/>
      <c r="C33" s="82"/>
      <c r="D33" s="82"/>
    </row>
    <row r="34" spans="2:4" x14ac:dyDescent="0.2">
      <c r="B34" s="82"/>
      <c r="C34" s="82"/>
      <c r="D34" s="82"/>
    </row>
    <row r="35" spans="2:4" x14ac:dyDescent="0.2">
      <c r="B35" s="82"/>
      <c r="C35" s="82"/>
      <c r="D35" s="82"/>
    </row>
    <row r="36" spans="2:4" x14ac:dyDescent="0.2">
      <c r="B36" s="82"/>
      <c r="C36" s="82"/>
      <c r="D36" s="82"/>
    </row>
    <row r="37" spans="2:4" x14ac:dyDescent="0.2">
      <c r="B37" s="82"/>
      <c r="C37" s="82"/>
      <c r="D37" s="82"/>
    </row>
    <row r="38" spans="2:4" x14ac:dyDescent="0.2">
      <c r="B38" s="82"/>
      <c r="C38" s="82"/>
      <c r="D38" s="82"/>
    </row>
    <row r="39" spans="2:4" x14ac:dyDescent="0.2">
      <c r="B39" s="82"/>
      <c r="C39" s="82"/>
      <c r="D39" s="82"/>
    </row>
    <row r="40" spans="2:4" x14ac:dyDescent="0.2">
      <c r="B40" s="82"/>
      <c r="C40" s="82"/>
      <c r="D40" s="82"/>
    </row>
    <row r="41" spans="2:4" x14ac:dyDescent="0.2">
      <c r="B41" s="82"/>
      <c r="C41" s="82"/>
      <c r="D41" s="82"/>
    </row>
    <row r="42" spans="2:4" x14ac:dyDescent="0.2">
      <c r="B42" s="82"/>
      <c r="C42" s="82"/>
      <c r="D42" s="82"/>
    </row>
    <row r="43" spans="2:4" x14ac:dyDescent="0.2">
      <c r="B43" s="82"/>
      <c r="C43" s="82"/>
      <c r="D43" s="82"/>
    </row>
    <row r="44" spans="2:4" x14ac:dyDescent="0.2">
      <c r="B44" s="82"/>
      <c r="C44" s="82"/>
      <c r="D44" s="82"/>
    </row>
    <row r="45" spans="2:4" x14ac:dyDescent="0.2">
      <c r="B45" s="82"/>
      <c r="C45" s="82"/>
      <c r="D45" s="82"/>
    </row>
  </sheetData>
  <mergeCells count="3">
    <mergeCell ref="B2:D2"/>
    <mergeCell ref="B3:B4"/>
    <mergeCell ref="C3:C4"/>
  </mergeCells>
  <dataValidations count="1">
    <dataValidation type="list" operator="equal" allowBlank="1" showErrorMessage="1" sqref="D5:D45" xr:uid="{00000000-0002-0000-0300-000000000000}">
      <formula1>"SI,NO"</formula1>
      <formula2>0</formula2>
    </dataValidation>
  </dataValidations>
  <pageMargins left="0" right="0" top="0" bottom="0" header="0" footer="0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100"/>
  <sheetViews>
    <sheetView showGridLines="0" showRowColHeaders="0" tabSelected="1" zoomScaleNormal="100" workbookViewId="0">
      <pane ySplit="3" topLeftCell="A4" activePane="bottomLeft" state="frozen"/>
      <selection pane="bottomLeft" activeCell="E6" sqref="E6"/>
    </sheetView>
  </sheetViews>
  <sheetFormatPr baseColWidth="10" defaultColWidth="8.7109375" defaultRowHeight="16" x14ac:dyDescent="0.2"/>
  <cols>
    <col min="1" max="1" width="3.140625" style="1" customWidth="1"/>
    <col min="2" max="2" width="10" style="85" customWidth="1"/>
    <col min="3" max="3" width="38.42578125" style="86" customWidth="1"/>
    <col min="4" max="4" width="18.42578125" style="86" customWidth="1"/>
    <col min="5" max="5" width="18.28515625" style="86" customWidth="1"/>
    <col min="6" max="6" width="12.28515625" style="86" customWidth="1"/>
    <col min="7" max="7" width="11.5703125" style="1" customWidth="1"/>
    <col min="8" max="1023" width="9.5703125" style="1" customWidth="1"/>
    <col min="1024" max="1025" width="7.28515625" style="1" customWidth="1"/>
  </cols>
  <sheetData>
    <row r="1" spans="2:7" s="87" customFormat="1" ht="12.75" customHeight="1" x14ac:dyDescent="0.2">
      <c r="B1" s="88"/>
      <c r="C1" s="89"/>
      <c r="D1" s="89"/>
      <c r="E1" s="89"/>
      <c r="F1" s="89"/>
    </row>
    <row r="2" spans="2:7" s="87" customFormat="1" ht="14.75" customHeight="1" x14ac:dyDescent="0.2">
      <c r="B2" s="190" t="s">
        <v>195</v>
      </c>
      <c r="C2" s="191" t="s">
        <v>196</v>
      </c>
      <c r="D2" s="191" t="s">
        <v>197</v>
      </c>
      <c r="E2" s="191" t="s">
        <v>198</v>
      </c>
      <c r="F2" s="191" t="s">
        <v>199</v>
      </c>
      <c r="G2" s="191"/>
    </row>
    <row r="3" spans="2:7" s="87" customFormat="1" ht="29.75" customHeight="1" x14ac:dyDescent="0.2">
      <c r="B3" s="190"/>
      <c r="C3" s="191"/>
      <c r="D3" s="191"/>
      <c r="E3" s="191"/>
      <c r="F3" s="90" t="s">
        <v>200</v>
      </c>
      <c r="G3" s="90" t="s">
        <v>201</v>
      </c>
    </row>
    <row r="4" spans="2:7" s="87" customFormat="1" ht="11" customHeight="1" x14ac:dyDescent="0.2">
      <c r="B4" s="88"/>
      <c r="C4" s="89"/>
      <c r="D4" s="89"/>
      <c r="E4" s="89"/>
      <c r="F4" s="89"/>
    </row>
    <row r="5" spans="2:7" s="91" customFormat="1" ht="14" x14ac:dyDescent="0.15">
      <c r="B5" s="174" t="s">
        <v>15</v>
      </c>
      <c r="C5" s="174"/>
      <c r="D5" s="174"/>
      <c r="E5" s="174"/>
      <c r="F5" s="174"/>
      <c r="G5" s="174"/>
    </row>
    <row r="6" spans="2:7" s="91" customFormat="1" ht="30" x14ac:dyDescent="0.15">
      <c r="B6" s="92" t="s">
        <v>17</v>
      </c>
      <c r="C6" s="93" t="s">
        <v>202</v>
      </c>
      <c r="D6" s="93"/>
      <c r="E6" s="93"/>
      <c r="F6" s="93"/>
      <c r="G6" s="93"/>
    </row>
    <row r="7" spans="2:7" s="91" customFormat="1" ht="30" x14ac:dyDescent="0.15">
      <c r="B7" s="94" t="s">
        <v>19</v>
      </c>
      <c r="C7" s="95" t="s">
        <v>203</v>
      </c>
      <c r="D7" s="95"/>
      <c r="E7" s="93"/>
      <c r="F7" s="95"/>
      <c r="G7" s="95"/>
    </row>
    <row r="8" spans="2:7" s="91" customFormat="1" ht="30" x14ac:dyDescent="0.15">
      <c r="B8" s="94" t="s">
        <v>21</v>
      </c>
      <c r="C8" s="95" t="s">
        <v>204</v>
      </c>
      <c r="D8" s="95"/>
      <c r="E8" s="93"/>
      <c r="F8" s="95"/>
      <c r="G8" s="95"/>
    </row>
    <row r="9" spans="2:7" s="91" customFormat="1" ht="14" x14ac:dyDescent="0.15">
      <c r="B9" s="85"/>
      <c r="C9" s="86"/>
      <c r="D9" s="86"/>
      <c r="E9" s="86"/>
      <c r="F9" s="86"/>
    </row>
    <row r="10" spans="2:7" s="91" customFormat="1" ht="14" x14ac:dyDescent="0.15">
      <c r="B10" s="174" t="s">
        <v>205</v>
      </c>
      <c r="C10" s="174"/>
      <c r="D10" s="174"/>
      <c r="E10" s="174"/>
      <c r="F10" s="174"/>
      <c r="G10" s="174"/>
    </row>
    <row r="11" spans="2:7" s="91" customFormat="1" ht="14" x14ac:dyDescent="0.15">
      <c r="B11" s="88"/>
      <c r="C11" s="86"/>
      <c r="D11" s="86"/>
      <c r="E11" s="86"/>
      <c r="F11" s="86"/>
    </row>
    <row r="12" spans="2:7" s="91" customFormat="1" ht="14" x14ac:dyDescent="0.15">
      <c r="B12" s="173" t="s">
        <v>25</v>
      </c>
      <c r="C12" s="173"/>
      <c r="D12" s="173"/>
      <c r="E12" s="173"/>
      <c r="F12" s="173"/>
      <c r="G12" s="173"/>
    </row>
    <row r="13" spans="2:7" s="91" customFormat="1" ht="30" x14ac:dyDescent="0.15">
      <c r="B13" s="94" t="s">
        <v>26</v>
      </c>
      <c r="C13" s="95" t="s">
        <v>206</v>
      </c>
      <c r="D13" s="95"/>
      <c r="E13" s="95"/>
      <c r="F13" s="95"/>
      <c r="G13" s="95"/>
    </row>
    <row r="14" spans="2:7" s="91" customFormat="1" ht="14" x14ac:dyDescent="0.15">
      <c r="B14" s="173" t="s">
        <v>28</v>
      </c>
      <c r="C14" s="173"/>
      <c r="D14" s="173"/>
      <c r="E14" s="173"/>
      <c r="F14" s="173"/>
      <c r="G14" s="173"/>
    </row>
    <row r="15" spans="2:7" s="91" customFormat="1" ht="15" x14ac:dyDescent="0.15">
      <c r="B15" s="94" t="s">
        <v>29</v>
      </c>
      <c r="C15" s="95" t="s">
        <v>30</v>
      </c>
      <c r="D15" s="95"/>
      <c r="E15" s="95"/>
      <c r="F15" s="95"/>
      <c r="G15" s="95"/>
    </row>
    <row r="16" spans="2:7" s="91" customFormat="1" ht="14" x14ac:dyDescent="0.15">
      <c r="B16" s="173" t="s">
        <v>31</v>
      </c>
      <c r="C16" s="173"/>
      <c r="D16" s="173"/>
      <c r="E16" s="173"/>
      <c r="F16" s="173"/>
      <c r="G16" s="173"/>
    </row>
    <row r="17" spans="2:7" s="91" customFormat="1" ht="15" x14ac:dyDescent="0.15">
      <c r="B17" s="94" t="s">
        <v>32</v>
      </c>
      <c r="C17" s="83" t="s">
        <v>33</v>
      </c>
      <c r="D17" s="95"/>
      <c r="E17" s="95"/>
      <c r="F17" s="95"/>
      <c r="G17" s="95"/>
    </row>
    <row r="18" spans="2:7" s="91" customFormat="1" ht="15" x14ac:dyDescent="0.15">
      <c r="B18" s="94" t="s">
        <v>34</v>
      </c>
      <c r="C18" s="83" t="s">
        <v>35</v>
      </c>
      <c r="D18" s="95"/>
      <c r="E18" s="95"/>
      <c r="F18" s="95"/>
      <c r="G18" s="95"/>
    </row>
    <row r="19" spans="2:7" s="91" customFormat="1" ht="15" x14ac:dyDescent="0.15">
      <c r="B19" s="94" t="s">
        <v>36</v>
      </c>
      <c r="C19" s="83" t="s">
        <v>37</v>
      </c>
      <c r="D19" s="95"/>
      <c r="E19" s="95"/>
      <c r="F19" s="95"/>
      <c r="G19" s="95"/>
    </row>
    <row r="20" spans="2:7" s="91" customFormat="1" ht="15" x14ac:dyDescent="0.15">
      <c r="B20" s="94" t="s">
        <v>38</v>
      </c>
      <c r="C20" s="83" t="s">
        <v>39</v>
      </c>
      <c r="D20" s="95"/>
      <c r="E20" s="95"/>
      <c r="F20" s="95"/>
      <c r="G20" s="95"/>
    </row>
    <row r="21" spans="2:7" s="91" customFormat="1" ht="15" x14ac:dyDescent="0.15">
      <c r="B21" s="94" t="s">
        <v>40</v>
      </c>
      <c r="C21" s="83" t="s">
        <v>41</v>
      </c>
      <c r="D21" s="95"/>
      <c r="E21" s="95"/>
      <c r="F21" s="95"/>
      <c r="G21" s="95"/>
    </row>
    <row r="22" spans="2:7" s="91" customFormat="1" ht="15" x14ac:dyDescent="0.15">
      <c r="B22" s="94" t="s">
        <v>42</v>
      </c>
      <c r="C22" s="83" t="s">
        <v>43</v>
      </c>
      <c r="D22" s="95"/>
      <c r="E22" s="95"/>
      <c r="F22" s="95"/>
      <c r="G22" s="95"/>
    </row>
    <row r="23" spans="2:7" s="91" customFormat="1" ht="15" x14ac:dyDescent="0.15">
      <c r="B23" s="94" t="s">
        <v>44</v>
      </c>
      <c r="C23" s="83" t="s">
        <v>45</v>
      </c>
      <c r="D23" s="95"/>
      <c r="E23" s="95"/>
      <c r="F23" s="95"/>
      <c r="G23" s="95"/>
    </row>
    <row r="24" spans="2:7" s="91" customFormat="1" ht="30" x14ac:dyDescent="0.15">
      <c r="B24" s="94" t="s">
        <v>46</v>
      </c>
      <c r="C24" s="83" t="s">
        <v>47</v>
      </c>
      <c r="D24" s="95"/>
      <c r="E24" s="95"/>
      <c r="F24" s="95"/>
      <c r="G24" s="95"/>
    </row>
    <row r="25" spans="2:7" s="91" customFormat="1" ht="14" x14ac:dyDescent="0.15">
      <c r="B25" s="173" t="s">
        <v>207</v>
      </c>
      <c r="C25" s="173"/>
      <c r="D25" s="173"/>
      <c r="E25" s="173"/>
      <c r="F25" s="173"/>
      <c r="G25" s="173"/>
    </row>
    <row r="26" spans="2:7" s="91" customFormat="1" ht="15" x14ac:dyDescent="0.15">
      <c r="B26" s="94" t="s">
        <v>52</v>
      </c>
      <c r="C26" s="95" t="s">
        <v>53</v>
      </c>
      <c r="D26" s="95"/>
      <c r="E26" s="95"/>
      <c r="F26" s="95"/>
      <c r="G26" s="95"/>
    </row>
    <row r="27" spans="2:7" s="91" customFormat="1" ht="14" x14ac:dyDescent="0.15">
      <c r="B27" s="173" t="s">
        <v>208</v>
      </c>
      <c r="C27" s="173"/>
      <c r="D27" s="173"/>
      <c r="E27" s="173"/>
      <c r="F27" s="173"/>
      <c r="G27" s="173"/>
    </row>
    <row r="28" spans="2:7" s="91" customFormat="1" ht="15" x14ac:dyDescent="0.15">
      <c r="B28" s="94" t="s">
        <v>55</v>
      </c>
      <c r="C28" s="95" t="s">
        <v>56</v>
      </c>
      <c r="D28" s="95"/>
      <c r="E28" s="95"/>
      <c r="F28" s="95"/>
      <c r="G28" s="95"/>
    </row>
    <row r="29" spans="2:7" s="91" customFormat="1" ht="14" x14ac:dyDescent="0.15">
      <c r="B29" s="173" t="s">
        <v>209</v>
      </c>
      <c r="C29" s="173"/>
      <c r="D29" s="173"/>
      <c r="E29" s="173"/>
      <c r="F29" s="173"/>
      <c r="G29" s="173"/>
    </row>
    <row r="30" spans="2:7" s="91" customFormat="1" ht="30" x14ac:dyDescent="0.15">
      <c r="B30" s="94" t="s">
        <v>58</v>
      </c>
      <c r="C30" s="83" t="s">
        <v>59</v>
      </c>
      <c r="D30" s="95"/>
      <c r="E30" s="95"/>
      <c r="F30" s="95"/>
      <c r="G30" s="95"/>
    </row>
    <row r="31" spans="2:7" s="91" customFormat="1" ht="14" x14ac:dyDescent="0.15">
      <c r="B31" s="85"/>
      <c r="C31" s="86"/>
      <c r="D31" s="86"/>
      <c r="E31" s="86"/>
      <c r="F31" s="86"/>
    </row>
    <row r="32" spans="2:7" s="91" customFormat="1" ht="14" x14ac:dyDescent="0.15">
      <c r="B32" s="174" t="s">
        <v>210</v>
      </c>
      <c r="C32" s="174"/>
      <c r="D32" s="174"/>
      <c r="E32" s="174"/>
      <c r="F32" s="174"/>
      <c r="G32" s="174"/>
    </row>
    <row r="33" spans="2:7" s="91" customFormat="1" ht="14" x14ac:dyDescent="0.15">
      <c r="B33" s="88"/>
      <c r="C33" s="86"/>
      <c r="D33" s="86"/>
      <c r="E33" s="86"/>
      <c r="F33" s="86"/>
    </row>
    <row r="34" spans="2:7" s="91" customFormat="1" ht="14" x14ac:dyDescent="0.15">
      <c r="B34" s="173" t="s">
        <v>211</v>
      </c>
      <c r="C34" s="173"/>
      <c r="D34" s="173"/>
      <c r="E34" s="173"/>
      <c r="F34" s="173"/>
      <c r="G34" s="173"/>
    </row>
    <row r="35" spans="2:7" s="91" customFormat="1" ht="15" x14ac:dyDescent="0.15">
      <c r="B35" s="94" t="s">
        <v>67</v>
      </c>
      <c r="C35" s="83" t="s">
        <v>68</v>
      </c>
      <c r="D35" s="95"/>
      <c r="E35" s="95"/>
      <c r="F35" s="95"/>
      <c r="G35" s="95"/>
    </row>
    <row r="36" spans="2:7" s="91" customFormat="1" ht="14" x14ac:dyDescent="0.15">
      <c r="B36" s="173" t="s">
        <v>212</v>
      </c>
      <c r="C36" s="173"/>
      <c r="D36" s="173"/>
      <c r="E36" s="173"/>
      <c r="F36" s="173"/>
      <c r="G36" s="173"/>
    </row>
    <row r="37" spans="2:7" s="91" customFormat="1" ht="15" x14ac:dyDescent="0.15">
      <c r="B37" s="94" t="s">
        <v>70</v>
      </c>
      <c r="C37" s="83" t="s">
        <v>71</v>
      </c>
      <c r="D37" s="95"/>
      <c r="E37" s="95"/>
      <c r="F37" s="95"/>
      <c r="G37" s="95"/>
    </row>
    <row r="38" spans="2:7" s="91" customFormat="1" ht="15" x14ac:dyDescent="0.15">
      <c r="B38" s="94" t="s">
        <v>72</v>
      </c>
      <c r="C38" s="83" t="s">
        <v>73</v>
      </c>
      <c r="D38" s="95"/>
      <c r="E38" s="95"/>
      <c r="F38" s="95"/>
      <c r="G38" s="95"/>
    </row>
    <row r="39" spans="2:7" s="91" customFormat="1" ht="45" x14ac:dyDescent="0.15">
      <c r="B39" s="94" t="s">
        <v>74</v>
      </c>
      <c r="C39" s="96" t="s">
        <v>75</v>
      </c>
      <c r="D39" s="95"/>
      <c r="E39" s="95"/>
      <c r="F39" s="95"/>
      <c r="G39" s="95"/>
    </row>
    <row r="40" spans="2:7" s="91" customFormat="1" ht="14" x14ac:dyDescent="0.15">
      <c r="B40" s="173" t="s">
        <v>213</v>
      </c>
      <c r="C40" s="173"/>
      <c r="D40" s="173"/>
      <c r="E40" s="173"/>
      <c r="F40" s="173"/>
      <c r="G40" s="173"/>
    </row>
    <row r="41" spans="2:7" s="91" customFormat="1" ht="30" x14ac:dyDescent="0.15">
      <c r="B41" s="94" t="s">
        <v>77</v>
      </c>
      <c r="C41" s="83" t="s">
        <v>78</v>
      </c>
      <c r="D41" s="95"/>
      <c r="E41" s="95"/>
      <c r="F41" s="95"/>
      <c r="G41" s="95"/>
    </row>
    <row r="42" spans="2:7" s="91" customFormat="1" ht="14" x14ac:dyDescent="0.15">
      <c r="B42" s="85"/>
      <c r="C42" s="86"/>
      <c r="D42" s="86"/>
      <c r="E42" s="86"/>
      <c r="F42" s="86"/>
    </row>
    <row r="43" spans="2:7" s="91" customFormat="1" ht="14" x14ac:dyDescent="0.15">
      <c r="B43" s="174" t="s">
        <v>214</v>
      </c>
      <c r="C43" s="174"/>
      <c r="D43" s="174"/>
      <c r="E43" s="174"/>
      <c r="F43" s="174"/>
      <c r="G43" s="174"/>
    </row>
    <row r="44" spans="2:7" s="91" customFormat="1" ht="14" x14ac:dyDescent="0.15">
      <c r="B44" s="88"/>
      <c r="C44" s="86"/>
      <c r="D44" s="86"/>
      <c r="E44" s="86"/>
      <c r="F44" s="86"/>
    </row>
    <row r="45" spans="2:7" s="91" customFormat="1" ht="14" x14ac:dyDescent="0.15">
      <c r="B45" s="173" t="s">
        <v>215</v>
      </c>
      <c r="C45" s="173"/>
      <c r="D45" s="173"/>
      <c r="E45" s="173"/>
      <c r="F45" s="173"/>
      <c r="G45" s="173"/>
    </row>
    <row r="46" spans="2:7" s="91" customFormat="1" ht="30" x14ac:dyDescent="0.15">
      <c r="B46" s="28" t="s">
        <v>146</v>
      </c>
      <c r="C46" s="83" t="s">
        <v>216</v>
      </c>
      <c r="D46" s="95"/>
      <c r="E46" s="95"/>
      <c r="F46" s="95"/>
      <c r="G46" s="95"/>
    </row>
    <row r="47" spans="2:7" s="91" customFormat="1" ht="30" x14ac:dyDescent="0.15">
      <c r="B47" s="28" t="s">
        <v>148</v>
      </c>
      <c r="C47" s="83" t="s">
        <v>217</v>
      </c>
      <c r="D47" s="95"/>
      <c r="E47" s="95"/>
      <c r="F47" s="95"/>
      <c r="G47" s="95"/>
    </row>
    <row r="48" spans="2:7" s="91" customFormat="1" ht="30" x14ac:dyDescent="0.15">
      <c r="B48" s="28" t="s">
        <v>150</v>
      </c>
      <c r="C48" s="83" t="s">
        <v>218</v>
      </c>
      <c r="D48" s="95"/>
      <c r="E48" s="95"/>
      <c r="F48" s="95"/>
      <c r="G48" s="95"/>
    </row>
    <row r="49" spans="2:1024" s="91" customFormat="1" ht="15" x14ac:dyDescent="0.15">
      <c r="B49" s="28" t="s">
        <v>152</v>
      </c>
      <c r="C49" s="83" t="s">
        <v>151</v>
      </c>
      <c r="D49" s="95"/>
      <c r="E49" s="95"/>
      <c r="F49" s="95"/>
      <c r="G49" s="95"/>
    </row>
    <row r="50" spans="2:1024" s="91" customFormat="1" ht="30" x14ac:dyDescent="0.15">
      <c r="B50" s="28" t="s">
        <v>154</v>
      </c>
      <c r="C50" s="83" t="s">
        <v>153</v>
      </c>
      <c r="D50" s="95"/>
      <c r="E50" s="95"/>
      <c r="F50" s="95"/>
      <c r="G50" s="95"/>
    </row>
    <row r="51" spans="2:1024" s="91" customFormat="1" ht="30" x14ac:dyDescent="0.15">
      <c r="B51" s="28" t="s">
        <v>156</v>
      </c>
      <c r="C51" s="83" t="s">
        <v>155</v>
      </c>
      <c r="D51" s="95"/>
      <c r="E51" s="95"/>
      <c r="F51" s="95"/>
      <c r="G51" s="95"/>
    </row>
    <row r="52" spans="2:1024" s="91" customFormat="1" ht="15" x14ac:dyDescent="0.15">
      <c r="B52" s="28" t="s">
        <v>158</v>
      </c>
      <c r="C52" s="83" t="s">
        <v>157</v>
      </c>
      <c r="D52" s="95"/>
      <c r="E52" s="95"/>
      <c r="F52" s="95"/>
      <c r="G52" s="95"/>
    </row>
    <row r="53" spans="2:1024" s="91" customFormat="1" ht="30" x14ac:dyDescent="0.15">
      <c r="B53" s="28" t="s">
        <v>160</v>
      </c>
      <c r="C53" s="83" t="s">
        <v>159</v>
      </c>
      <c r="D53" s="95"/>
      <c r="E53" s="95"/>
      <c r="F53" s="95"/>
      <c r="G53" s="95"/>
    </row>
    <row r="54" spans="2:1024" s="91" customFormat="1" ht="15" x14ac:dyDescent="0.15">
      <c r="B54" s="28" t="s">
        <v>162</v>
      </c>
      <c r="C54" s="83" t="s">
        <v>161</v>
      </c>
      <c r="D54" s="95"/>
      <c r="E54" s="95"/>
      <c r="F54" s="95"/>
      <c r="G54" s="95"/>
    </row>
    <row r="55" spans="2:1024" s="91" customFormat="1" ht="30" x14ac:dyDescent="0.15">
      <c r="B55" s="28" t="s">
        <v>164</v>
      </c>
      <c r="C55" s="83" t="s">
        <v>163</v>
      </c>
      <c r="D55" s="95"/>
      <c r="E55" s="95"/>
      <c r="F55" s="95"/>
      <c r="G55" s="95"/>
    </row>
    <row r="56" spans="2:1024" s="91" customFormat="1" ht="30" x14ac:dyDescent="0.15">
      <c r="B56" s="28" t="s">
        <v>166</v>
      </c>
      <c r="C56" s="83" t="s">
        <v>219</v>
      </c>
      <c r="D56" s="95"/>
      <c r="E56" s="95"/>
      <c r="F56" s="95"/>
      <c r="G56" s="95"/>
    </row>
    <row r="57" spans="2:1024" s="91" customFormat="1" ht="30" x14ac:dyDescent="0.15">
      <c r="B57" s="28" t="s">
        <v>168</v>
      </c>
      <c r="C57" s="83" t="s">
        <v>167</v>
      </c>
      <c r="D57" s="95"/>
      <c r="E57" s="95"/>
      <c r="F57" s="95"/>
      <c r="G57" s="95"/>
    </row>
    <row r="58" spans="2:1024" s="91" customFormat="1" ht="30" x14ac:dyDescent="0.15">
      <c r="B58" s="28" t="s">
        <v>86</v>
      </c>
      <c r="C58" s="83" t="s">
        <v>87</v>
      </c>
      <c r="D58" s="95"/>
      <c r="E58" s="95"/>
      <c r="F58" s="95"/>
      <c r="G58" s="95"/>
    </row>
    <row r="59" spans="2:1024" s="91" customFormat="1" ht="30" x14ac:dyDescent="0.15">
      <c r="B59" s="28" t="s">
        <v>220</v>
      </c>
      <c r="C59" s="83" t="s">
        <v>221</v>
      </c>
      <c r="D59" s="95"/>
      <c r="E59" s="95"/>
      <c r="F59" s="95"/>
      <c r="G59" s="95"/>
    </row>
    <row r="60" spans="2:1024" s="91" customFormat="1" ht="15" x14ac:dyDescent="0.15">
      <c r="B60" s="28" t="s">
        <v>170</v>
      </c>
      <c r="C60" s="83" t="s">
        <v>169</v>
      </c>
      <c r="D60" s="95"/>
      <c r="E60" s="95"/>
      <c r="F60" s="95"/>
      <c r="G60" s="95"/>
    </row>
    <row r="61" spans="2:1024" s="91" customFormat="1" ht="30" x14ac:dyDescent="0.15">
      <c r="B61" s="28" t="s">
        <v>172</v>
      </c>
      <c r="C61" s="83" t="s">
        <v>171</v>
      </c>
      <c r="D61" s="95"/>
      <c r="E61" s="95"/>
      <c r="F61" s="95"/>
      <c r="G61" s="95"/>
    </row>
    <row r="62" spans="2:1024" s="91" customFormat="1" ht="30" x14ac:dyDescent="0.15">
      <c r="B62" s="28" t="s">
        <v>174</v>
      </c>
      <c r="C62" s="83" t="s">
        <v>173</v>
      </c>
      <c r="D62" s="95"/>
      <c r="E62" s="95"/>
      <c r="F62" s="95"/>
      <c r="G62" s="95"/>
    </row>
    <row r="64" spans="2:1024" x14ac:dyDescent="0.2">
      <c r="B64" s="174" t="s">
        <v>222</v>
      </c>
      <c r="C64" s="174"/>
      <c r="D64" s="174"/>
      <c r="E64" s="174"/>
      <c r="F64" s="174"/>
      <c r="G64" s="174"/>
      <c r="AMJ64" s="91"/>
    </row>
    <row r="65" spans="2:1024" s="1" customFormat="1" ht="14" x14ac:dyDescent="0.2">
      <c r="B65" s="97"/>
      <c r="C65" s="97"/>
      <c r="D65" s="97"/>
      <c r="E65" s="97"/>
      <c r="AMJ65" s="91"/>
    </row>
    <row r="66" spans="2:1024" x14ac:dyDescent="0.2">
      <c r="B66" s="173" t="s">
        <v>223</v>
      </c>
      <c r="C66" s="173"/>
      <c r="D66" s="173"/>
      <c r="E66" s="173"/>
      <c r="F66" s="173"/>
      <c r="G66" s="173"/>
      <c r="AMJ66" s="91"/>
    </row>
    <row r="67" spans="2:1024" x14ac:dyDescent="0.2">
      <c r="B67" s="16" t="s">
        <v>90</v>
      </c>
      <c r="C67" s="17" t="s">
        <v>91</v>
      </c>
      <c r="D67" s="95"/>
      <c r="E67" s="95"/>
      <c r="F67" s="95"/>
      <c r="G67" s="95"/>
      <c r="AMJ67" s="91"/>
    </row>
    <row r="68" spans="2:1024" x14ac:dyDescent="0.2">
      <c r="B68" s="16" t="s">
        <v>92</v>
      </c>
      <c r="C68" s="17" t="s">
        <v>93</v>
      </c>
      <c r="D68" s="95"/>
      <c r="E68" s="95"/>
      <c r="F68" s="95"/>
      <c r="G68" s="95"/>
      <c r="AMJ68" s="91"/>
    </row>
    <row r="69" spans="2:1024" x14ac:dyDescent="0.2">
      <c r="B69" s="16" t="s">
        <v>94</v>
      </c>
      <c r="C69" s="17" t="s">
        <v>95</v>
      </c>
      <c r="D69" s="95"/>
      <c r="E69" s="95"/>
      <c r="F69" s="95"/>
      <c r="G69" s="95"/>
      <c r="AMJ69" s="91"/>
    </row>
    <row r="70" spans="2:1024" x14ac:dyDescent="0.2">
      <c r="B70" s="16" t="s">
        <v>224</v>
      </c>
      <c r="C70" s="17" t="s">
        <v>96</v>
      </c>
      <c r="D70" s="95"/>
      <c r="E70" s="95"/>
      <c r="F70" s="95"/>
      <c r="G70" s="95"/>
      <c r="AMJ70" s="91"/>
    </row>
    <row r="71" spans="2:1024" x14ac:dyDescent="0.2">
      <c r="B71" s="16" t="s">
        <v>225</v>
      </c>
      <c r="C71" s="17" t="s">
        <v>97</v>
      </c>
      <c r="D71" s="95"/>
      <c r="E71" s="95"/>
      <c r="F71" s="95"/>
      <c r="G71" s="95"/>
      <c r="AMJ71" s="91"/>
    </row>
    <row r="72" spans="2:1024" x14ac:dyDescent="0.2">
      <c r="B72" s="16" t="s">
        <v>226</v>
      </c>
      <c r="C72" s="17" t="s">
        <v>98</v>
      </c>
      <c r="D72" s="95"/>
      <c r="E72" s="95"/>
      <c r="F72" s="95"/>
      <c r="G72" s="95"/>
      <c r="AMJ72" s="91"/>
    </row>
    <row r="73" spans="2:1024" x14ac:dyDescent="0.2">
      <c r="B73" s="16" t="s">
        <v>227</v>
      </c>
      <c r="C73" s="17" t="s">
        <v>99</v>
      </c>
      <c r="D73" s="95"/>
      <c r="E73" s="95"/>
      <c r="F73" s="95"/>
      <c r="G73" s="95"/>
      <c r="AMJ73" s="91"/>
    </row>
    <row r="74" spans="2:1024" ht="30" x14ac:dyDescent="0.2">
      <c r="B74" s="28" t="s">
        <v>100</v>
      </c>
      <c r="C74" s="25" t="s">
        <v>101</v>
      </c>
      <c r="D74" s="95"/>
      <c r="E74" s="95"/>
      <c r="F74" s="95"/>
      <c r="G74" s="95"/>
      <c r="AMJ74" s="91"/>
    </row>
    <row r="75" spans="2:1024" x14ac:dyDescent="0.2">
      <c r="B75" s="173" t="s">
        <v>228</v>
      </c>
      <c r="C75" s="173"/>
      <c r="D75" s="173"/>
      <c r="E75" s="173"/>
      <c r="F75" s="173"/>
      <c r="G75" s="173"/>
      <c r="AMJ75" s="91"/>
    </row>
    <row r="76" spans="2:1024" ht="60" x14ac:dyDescent="0.2">
      <c r="B76" s="28" t="s">
        <v>103</v>
      </c>
      <c r="C76" s="17" t="s">
        <v>104</v>
      </c>
      <c r="D76" s="95"/>
      <c r="E76" s="95"/>
      <c r="F76" s="95"/>
      <c r="G76" s="95"/>
      <c r="AMJ76" s="91"/>
    </row>
    <row r="77" spans="2:1024" ht="45" x14ac:dyDescent="0.2">
      <c r="B77" s="16" t="s">
        <v>105</v>
      </c>
      <c r="C77" s="17" t="s">
        <v>106</v>
      </c>
      <c r="D77" s="95"/>
      <c r="E77" s="95"/>
      <c r="F77" s="95"/>
      <c r="G77" s="95"/>
      <c r="AMJ77" s="91"/>
    </row>
    <row r="79" spans="2:1024" s="91" customFormat="1" ht="14" x14ac:dyDescent="0.15">
      <c r="B79" s="173" t="s">
        <v>229</v>
      </c>
      <c r="C79" s="173"/>
      <c r="D79" s="173"/>
      <c r="E79" s="173"/>
      <c r="F79" s="173"/>
      <c r="G79" s="173"/>
    </row>
    <row r="80" spans="2:1024" s="91" customFormat="1" ht="15" x14ac:dyDescent="0.15">
      <c r="B80" s="94" t="s">
        <v>49</v>
      </c>
      <c r="C80" s="95" t="s">
        <v>50</v>
      </c>
      <c r="D80" s="95"/>
      <c r="E80" s="95"/>
      <c r="F80" s="95"/>
      <c r="G80" s="95"/>
    </row>
    <row r="82" spans="2:7" s="91" customFormat="1" ht="14" x14ac:dyDescent="0.15">
      <c r="B82" s="173" t="s">
        <v>230</v>
      </c>
      <c r="C82" s="173"/>
      <c r="D82" s="173"/>
      <c r="E82" s="173"/>
      <c r="F82" s="173"/>
      <c r="G82" s="173"/>
    </row>
    <row r="83" spans="2:7" s="91" customFormat="1" ht="30" x14ac:dyDescent="0.15">
      <c r="B83" s="94" t="s">
        <v>62</v>
      </c>
      <c r="C83" s="83" t="s">
        <v>63</v>
      </c>
      <c r="D83" s="95"/>
      <c r="E83" s="95"/>
      <c r="F83" s="95"/>
      <c r="G83" s="95"/>
    </row>
    <row r="84" spans="2:7" s="91" customFormat="1" ht="15" x14ac:dyDescent="0.15">
      <c r="B84" s="94" t="s">
        <v>64</v>
      </c>
      <c r="C84" s="83" t="s">
        <v>65</v>
      </c>
      <c r="D84" s="95"/>
      <c r="E84" s="95"/>
      <c r="F84" s="95"/>
      <c r="G84" s="95"/>
    </row>
    <row r="86" spans="2:7" s="91" customFormat="1" ht="14" x14ac:dyDescent="0.15">
      <c r="B86" s="173" t="s">
        <v>231</v>
      </c>
      <c r="C86" s="173"/>
      <c r="D86" s="173"/>
      <c r="E86" s="173"/>
      <c r="F86" s="173"/>
      <c r="G86" s="173"/>
    </row>
    <row r="87" spans="2:7" s="91" customFormat="1" ht="15" x14ac:dyDescent="0.15">
      <c r="B87" s="94" t="s">
        <v>81</v>
      </c>
      <c r="C87" s="83" t="s">
        <v>82</v>
      </c>
      <c r="D87" s="95"/>
      <c r="E87" s="95"/>
      <c r="F87" s="95"/>
      <c r="G87" s="95"/>
    </row>
    <row r="88" spans="2:7" s="91" customFormat="1" ht="15" x14ac:dyDescent="0.15">
      <c r="B88" s="94" t="s">
        <v>83</v>
      </c>
      <c r="C88" s="83" t="s">
        <v>84</v>
      </c>
      <c r="D88" s="95"/>
      <c r="E88" s="95"/>
      <c r="F88" s="95"/>
      <c r="G88" s="95"/>
    </row>
    <row r="90" spans="2:7" s="91" customFormat="1" ht="14" x14ac:dyDescent="0.15">
      <c r="B90" s="173" t="s">
        <v>232</v>
      </c>
      <c r="C90" s="173"/>
      <c r="D90" s="173"/>
      <c r="E90" s="173"/>
      <c r="F90" s="173"/>
      <c r="G90" s="173"/>
    </row>
    <row r="91" spans="2:7" s="91" customFormat="1" ht="15" x14ac:dyDescent="0.15">
      <c r="B91" s="28" t="s">
        <v>177</v>
      </c>
      <c r="C91" s="83" t="s">
        <v>176</v>
      </c>
      <c r="D91" s="95"/>
      <c r="E91" s="95"/>
      <c r="F91" s="95"/>
      <c r="G91" s="95"/>
    </row>
    <row r="92" spans="2:7" s="91" customFormat="1" ht="15" x14ac:dyDescent="0.15">
      <c r="B92" s="28" t="s">
        <v>179</v>
      </c>
      <c r="C92" s="83" t="s">
        <v>178</v>
      </c>
      <c r="D92" s="95"/>
      <c r="E92" s="95"/>
      <c r="F92" s="95"/>
      <c r="G92" s="95"/>
    </row>
    <row r="93" spans="2:7" s="91" customFormat="1" ht="15" x14ac:dyDescent="0.15">
      <c r="B93" s="28" t="s">
        <v>181</v>
      </c>
      <c r="C93" s="83" t="s">
        <v>180</v>
      </c>
      <c r="D93" s="95"/>
      <c r="E93" s="95"/>
      <c r="F93" s="95"/>
      <c r="G93" s="95"/>
    </row>
    <row r="94" spans="2:7" s="91" customFormat="1" ht="15" x14ac:dyDescent="0.15">
      <c r="B94" s="28" t="s">
        <v>233</v>
      </c>
      <c r="C94" s="83" t="s">
        <v>234</v>
      </c>
      <c r="D94" s="95"/>
      <c r="E94" s="95"/>
      <c r="F94" s="95"/>
      <c r="G94" s="95"/>
    </row>
    <row r="95" spans="2:7" s="91" customFormat="1" ht="15" x14ac:dyDescent="0.15">
      <c r="B95" s="28" t="s">
        <v>183</v>
      </c>
      <c r="C95" s="83" t="s">
        <v>182</v>
      </c>
      <c r="D95" s="95"/>
      <c r="E95" s="95"/>
      <c r="F95" s="95"/>
      <c r="G95" s="95"/>
    </row>
    <row r="96" spans="2:7" s="91" customFormat="1" ht="15" x14ac:dyDescent="0.15">
      <c r="B96" s="28" t="s">
        <v>186</v>
      </c>
      <c r="C96" s="83" t="s">
        <v>185</v>
      </c>
      <c r="D96" s="95"/>
      <c r="E96" s="95"/>
      <c r="F96" s="95"/>
      <c r="G96" s="95"/>
    </row>
    <row r="97" spans="2:7" s="91" customFormat="1" ht="15" x14ac:dyDescent="0.15">
      <c r="B97" s="28" t="s">
        <v>188</v>
      </c>
      <c r="C97" s="83" t="s">
        <v>187</v>
      </c>
      <c r="D97" s="95"/>
      <c r="E97" s="95"/>
      <c r="F97" s="95"/>
      <c r="G97" s="95"/>
    </row>
    <row r="98" spans="2:7" s="91" customFormat="1" ht="15" x14ac:dyDescent="0.15">
      <c r="B98" s="28" t="s">
        <v>190</v>
      </c>
      <c r="C98" s="83" t="s">
        <v>235</v>
      </c>
      <c r="D98" s="95"/>
      <c r="E98" s="95"/>
      <c r="F98" s="95"/>
      <c r="G98" s="95"/>
    </row>
    <row r="99" spans="2:7" s="91" customFormat="1" ht="15" x14ac:dyDescent="0.15">
      <c r="B99" s="28" t="s">
        <v>192</v>
      </c>
      <c r="C99" s="83" t="s">
        <v>191</v>
      </c>
      <c r="D99" s="95"/>
      <c r="E99" s="95"/>
      <c r="F99" s="95"/>
      <c r="G99" s="95"/>
    </row>
    <row r="100" spans="2:7" s="91" customFormat="1" ht="15" x14ac:dyDescent="0.15">
      <c r="B100" s="28" t="s">
        <v>194</v>
      </c>
      <c r="C100" s="83" t="s">
        <v>193</v>
      </c>
      <c r="D100" s="95"/>
      <c r="E100" s="95"/>
      <c r="F100" s="95"/>
      <c r="G100" s="95"/>
    </row>
  </sheetData>
  <mergeCells count="26">
    <mergeCell ref="B90:G90"/>
    <mergeCell ref="B66:G66"/>
    <mergeCell ref="B75:G75"/>
    <mergeCell ref="B79:G79"/>
    <mergeCell ref="B82:G82"/>
    <mergeCell ref="B86:G86"/>
    <mergeCell ref="B36:G36"/>
    <mergeCell ref="B40:G40"/>
    <mergeCell ref="B43:G43"/>
    <mergeCell ref="B45:G45"/>
    <mergeCell ref="B64:G64"/>
    <mergeCell ref="B25:G25"/>
    <mergeCell ref="B27:G27"/>
    <mergeCell ref="B29:G29"/>
    <mergeCell ref="B32:G32"/>
    <mergeCell ref="B34:G34"/>
    <mergeCell ref="B5:G5"/>
    <mergeCell ref="B10:G10"/>
    <mergeCell ref="B12:G12"/>
    <mergeCell ref="B14:G14"/>
    <mergeCell ref="B16:G16"/>
    <mergeCell ref="B2:B3"/>
    <mergeCell ref="C2:C3"/>
    <mergeCell ref="D2:D3"/>
    <mergeCell ref="E2:E3"/>
    <mergeCell ref="F2:G2"/>
  </mergeCells>
  <dataValidations count="35">
    <dataValidation type="list" operator="equal" allowBlank="1" showErrorMessage="1" sqref="D6 D8 D30 D35 D83:D84" xr:uid="{00000000-0002-0000-0400-000000000000}">
      <formula1>"R5: Reciclado o Recuperación de materias inorgánicas,D5: Depósito controlado en lugares especialmente diseñados"</formula1>
      <formula2>0</formula2>
    </dataValidation>
    <dataValidation type="list" operator="equal" allowBlank="1" showErrorMessage="1" sqref="D7" xr:uid="{00000000-0002-0000-0400-000002000000}">
      <formula1>"R5: Reciclado o Recuperación de materias inorgánicas,D5: Depósito controlado en lugares especialmente diseñados,D9: Tratamiento físico-químico "</formula1>
      <formula2>0</formula2>
    </dataValidation>
    <dataValidation type="list" operator="equal" allowBlank="1" showErrorMessage="1" sqref="D13" xr:uid="{00000000-0002-0000-0400-000003000000}">
      <formula1>"R5: Reciclado o Recuperación de materias inorgánicas,R1: Utilización principal como combustible u oro modo de producir energía,D5: Depósito controlado en lugares especialmente diseñados"</formula1>
      <formula2>0</formula2>
    </dataValidation>
    <dataValidation type="list" operator="equal" allowBlank="1" showErrorMessage="1" sqref="D15 D26" xr:uid="{00000000-0002-0000-0400-000004000000}">
      <formula1>"R3: Reciclado/recuperación de sustancias orgánicas,R1: Utilización principal como combustible u oro modo de producir energía,D5: Depósito controlado en lugares especialmente diseñados"</formula1>
      <formula2>0</formula2>
    </dataValidation>
    <dataValidation type="list" operator="equal" allowBlank="1" showErrorMessage="1" sqref="D17:D23 D70" xr:uid="{00000000-0002-0000-0400-000005000000}">
      <formula1>"R4: Reciclado o recuperación de metales y de compuestos metálicos"</formula1>
      <formula2>0</formula2>
    </dataValidation>
    <dataValidation type="list" operator="equal" allowBlank="1" showErrorMessage="1" sqref="D24" xr:uid="{00000000-0002-0000-0400-000006000000}">
      <formula1>"R3: Reciclado/Recuperación de sustancias orgánicas,R4: Reciclado/recuperación de metales y de compuestos metálicos"</formula1>
      <formula2>0</formula2>
    </dataValidation>
    <dataValidation type="list" operator="equal" allowBlank="1" showErrorMessage="1" sqref="D28" xr:uid="{00000000-0002-0000-0400-000007000000}">
      <formula1>"R5: Reciclado o Recuperación de materias inorgánicas,D5: Depositos Controlado en lugares especialmente diseñados"</formula1>
      <formula2>0</formula2>
    </dataValidation>
    <dataValidation type="list" operator="equal" allowBlank="1" showErrorMessage="1" sqref="D37:D39 D41 D46 D55 D59 D62" xr:uid="{00000000-0002-0000-0400-000008000000}">
      <formula1>"R5: Reciclado o Recuperación,D5: Depositos Controlado"</formula1>
      <formula2>0</formula2>
    </dataValidation>
    <dataValidation type="list" operator="equal" allowBlank="1" showErrorMessage="1" sqref="D47" xr:uid="{00000000-0002-0000-0400-000009000000}">
      <formula1>"R3: Rciclado/recuperación de sustancias orgáncias,R5: Reciclado o recuperación de otras materias inorgáncias,D5: Depósito controlado en lugares especialmente diseñados"</formula1>
      <formula2>0</formula2>
    </dataValidation>
    <dataValidation type="list" operator="equal" allowBlank="1" showErrorMessage="1" sqref="D48:D49" xr:uid="{00000000-0002-0000-0400-00000A000000}">
      <formula1>"R5: Reciclado o recuperación de materias inorgánicas,D9: Tratamiento físico-químico,D5: Depósito controlado en lugares especialmente diseñados"</formula1>
      <formula2>0</formula2>
    </dataValidation>
    <dataValidation type="list" operator="equal" allowBlank="1" showErrorMessage="1" sqref="D50" xr:uid="{00000000-0002-0000-0400-00000B000000}">
      <formula1>"R4: Reciclado o recuperación de metales y de compuestos metálicos,D5: Depósito controlado en lugares especialmente diseñados"</formula1>
      <formula2>0</formula2>
    </dataValidation>
    <dataValidation type="list" operator="equal" allowBlank="1" showErrorMessage="1" sqref="D51" xr:uid="{00000000-0002-0000-0400-00000C000000}">
      <formula1>"R3: Rciclado/recuperación de sustancias orgáncias,R4: Reciclado o recuperación de metales y de compuestos metálicos,D5: Depósito controlado en lugares especialmente diseñados"</formula1>
      <formula2>0</formula2>
    </dataValidation>
    <dataValidation type="list" operator="equal" allowBlank="1" showErrorMessage="1" sqref="D52:D54" xr:uid="{00000000-0002-0000-0400-00000D000000}">
      <formula1>"D5: deposito controlado en lugares especialmente diseñados"</formula1>
      <formula2>0</formula2>
    </dataValidation>
    <dataValidation type="list" operator="equal" allowBlank="1" showErrorMessage="1" sqref="D56" xr:uid="{00000000-0002-0000-0400-00000E000000}">
      <formula1>"R4: Reciclado o recuperación de metales y compuestos metálicos,R5: Reciclado o recuperación de otras materias inorgánicas,D9: Tratamiento físico-químico,D5: Depósito controlado en lugares especialmente diseñados"</formula1>
      <formula2>0</formula2>
    </dataValidation>
    <dataValidation type="list" operator="equal" allowBlank="1" showErrorMessage="1" sqref="D57" xr:uid="{00000000-0002-0000-0400-00000F000000}">
      <formula1>"D9: Tratamiento físico-químico"</formula1>
      <formula2>0</formula2>
    </dataValidation>
    <dataValidation type="list" operator="equal" allowBlank="1" showErrorMessage="1" sqref="D58 D60" xr:uid="{00000000-0002-0000-0400-000010000000}">
      <formula1>"R5: Reciclado o recuperación de otras materias inorgánicas,D9: Tratamiento físico-químico,D5: Depósito controlado en lugares especialmente diseñados"</formula1>
      <formula2>0</formula2>
    </dataValidation>
    <dataValidation type="list" operator="equal" allowBlank="1" showErrorMessage="1" sqref="D61" xr:uid="{00000000-0002-0000-0400-000011000000}">
      <formula1>"D9: Tratamiento físico-químico,D5: Depósito controlado en lugares especialmente diseñados"</formula1>
      <formula2>0</formula2>
    </dataValidation>
    <dataValidation type="list" operator="equal" allowBlank="1" showErrorMessage="1" sqref="D67:D69" xr:uid="{00000000-0002-0000-0400-000012000000}">
      <formula1>"R3: Reciclado/recuperación de sustancias orgáncias,R1: Utilización como combustible u otro modo de producir energía"</formula1>
      <formula2>0</formula2>
    </dataValidation>
    <dataValidation type="list" operator="equal" allowBlank="1" showErrorMessage="1" sqref="D71:D72" xr:uid="{00000000-0002-0000-0400-000013000000}">
      <formula1>"R3: Reciclado/recuperación de sustancias orgánicas,R4: Reciclado o recuperación de metales y compuestos metálicos,R1: Utilización como ocmbustible u otro modo de producir energía,D5: Depósito controlado en lugares especialmente diseñados"</formula1>
      <formula2>0</formula2>
    </dataValidation>
    <dataValidation type="list" operator="equal" allowBlank="1" showErrorMessage="1" sqref="D73" xr:uid="{00000000-0002-0000-0400-000014000000}">
      <formula1>"R5: Reciclado/recuperación de materia inorgánicas,D5: Depósito controlado en lugares especialmente diseñados"</formula1>
      <formula2>0</formula2>
    </dataValidation>
    <dataValidation type="list" operator="equal" allowBlank="1" showErrorMessage="1" sqref="D74" xr:uid="{00000000-0002-0000-0400-000015000000}">
      <formula1>"R3: Reciclado/recuperación de sustancias orgánicas,R4: Reciclado o recuperación de metales y compuestos metálicos,R1: Utilización como ocmbustible u otro modo de producir energía,D5: Depósito controlado en lugares especialmente diseñados,D9: Tratamiento f"</formula1>
      <formula2>0</formula2>
    </dataValidation>
    <dataValidation type="list" operator="equal" allowBlank="1" showErrorMessage="1" sqref="D76" xr:uid="{00000000-0002-0000-0400-000016000000}">
      <formula1>"R3: Reciclado/recuperación de sustancias orgánicas,R4: Reciclado o recuperación de metales y compuestos metálicos,R7: Valorización de componentes utilizados para reducir la contaminación,R1: Utilización como ocmbustible u otro modo de producir energía,D5:"</formula1>
      <formula2>0</formula2>
    </dataValidation>
    <dataValidation type="list" operator="equal" allowBlank="1" showErrorMessage="1" sqref="D77" xr:uid="{00000000-0002-0000-0400-000017000000}">
      <formula1>"R4: Reciclado o recuperación de metales y compuestos metálicos,R7: Valorización de componentes utilizados para reducir la contaminación,R1: Utilización como ocmbustible u otro modo de producir energía,D5: Depósito controlado en lugares especialmente diseñ"</formula1>
      <formula2>0</formula2>
    </dataValidation>
    <dataValidation type="list" operator="equal" allowBlank="1" showErrorMessage="1" sqref="D80" xr:uid="{00000000-0002-0000-0400-000018000000}">
      <formula1>"R3: Reciclado/recuperación de sustancias orgánicas "</formula1>
      <formula2>0</formula2>
    </dataValidation>
    <dataValidation type="list" operator="equal" allowBlank="1" showErrorMessage="1" sqref="D87" xr:uid="{00000000-0002-0000-0400-000019000000}">
      <formula1>"R3: Reciclado/recuperación de sustancias orgánicas,R1: Utilización principal como combustible u otro modo de producir energía."</formula1>
      <formula2>0</formula2>
    </dataValidation>
    <dataValidation type="list" operator="equal" allowBlank="1" showErrorMessage="1" sqref="D88" xr:uid="{00000000-0002-0000-0400-00001A000000}">
      <formula1>"R3: Rciclado/recuperación de sustancias orgáncias,R4: Reciclado o recuperación de metales y de compuestos metálicos,R5: Reciclado o recuperación de otras materias inorgáncias,D5: Depósito controlado en lugares especialmente diseñados"</formula1>
      <formula2>0</formula2>
    </dataValidation>
    <dataValidation type="list" operator="equal" allowBlank="1" showErrorMessage="1" sqref="D91" xr:uid="{00000000-0002-0000-0400-00001B000000}">
      <formula1>"R9: Regeneración u otro nuevo empleo de aceites,R1: Utilización pricipal como combustible u otro modo de producir energía,"</formula1>
      <formula2>0</formula2>
    </dataValidation>
    <dataValidation type="list" operator="equal" allowBlank="1" showErrorMessage="1" sqref="D92" xr:uid="{00000000-0002-0000-0400-00001C000000}">
      <formula1>"R4: Reciclado o recuperación de metales y compuestos metálicos,R9: Regeenración u otro nuevo empleo de aceites,R1: Utilización principal como combustible u otro modo de producir energía,"</formula1>
      <formula2>0</formula2>
    </dataValidation>
    <dataValidation type="list" operator="equal" allowBlank="1" showErrorMessage="1" sqref="D93 D95" xr:uid="{00000000-0002-0000-0400-00001D000000}">
      <formula1>"R4: Reciclado o recuperación de metales y compuestos metálicos"</formula1>
      <formula2>0</formula2>
    </dataValidation>
    <dataValidation type="list" operator="equal" allowBlank="1" showErrorMessage="1" sqref="D94" xr:uid="{00000000-0002-0000-0400-00001E000000}">
      <formula1>"R4: Reciclado o recuperación de metales y compuestos metálicos,R5: Reciclado o recuperación de otras materias inorgánicas"</formula1>
      <formula2>0</formula2>
    </dataValidation>
    <dataValidation type="list" operator="equal" allowBlank="1" showErrorMessage="1" sqref="D96" xr:uid="{00000000-0002-0000-0400-00001F000000}">
      <formula1>"R3: Reciclado/recuperación de sustancias orgánicas,R2: Recuperación o regeneración de disolventes,R1: Utilización principal como combustible u otro modo de producir energía,D9: Tratamiento físico-químico,D10: Incineración en tierra,D5: Depósito controlado"</formula1>
      <formula2>0</formula2>
    </dataValidation>
    <dataValidation type="list" operator="equal" allowBlank="1" showErrorMessage="1" sqref="D97" xr:uid="{00000000-0002-0000-0400-000020000000}">
      <formula1>"R2: Recuperación o regeneración de disolventes,R1: Utilización principal como combustible u otro modo de producir energía,D10: Incineración en tierra,"</formula1>
      <formula2>0</formula2>
    </dataValidation>
    <dataValidation type="list" operator="equal" allowBlank="1" showErrorMessage="1" sqref="D98" xr:uid="{00000000-0002-0000-0400-000021000000}">
      <formula1>"R4: Reciclado o recuperación de metales y compuestos metálicos,D9: Tratamiento físico-químico,D5: Depósito controlado en lugares especialmente diseñados"</formula1>
      <formula2>0</formula2>
    </dataValidation>
    <dataValidation type="list" operator="equal" allowBlank="1" showErrorMessage="1" sqref="D99" xr:uid="{00000000-0002-0000-0400-000022000000}">
      <formula1>"R4: Reciclado o recuperación de metales y de compuestos metálicos,R3: Reciclado/recuperación de sustancias orgánicas"</formula1>
      <formula2>0</formula2>
    </dataValidation>
    <dataValidation type="list" operator="equal" allowBlank="1" showErrorMessage="1" sqref="D100" xr:uid="{00000000-0002-0000-0400-000023000000}">
      <formula1>"R1: Utilización principal como combustible u otro modo de producir energía,D9: Tratamiento físico-químico"</formula1>
      <formula2>0</formula2>
    </dataValidation>
  </dataValidations>
  <pageMargins left="0" right="0" top="0" bottom="0" header="0" footer="0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ErrorMessage="1" xr:uid="{00000000-0002-0000-0400-000001000000}">
          <x14:formula1>
            <xm:f>Calculos!$A$33:$A$39</xm:f>
          </x14:formula1>
          <x14:formula2>
            <xm:f>0</xm:f>
          </x14:formula2>
          <xm:sqref>E6:E8 E13 E15 E17:E24 E26 E28 E30 E35 E37:E39 E41 E46:E62 E67:E74 E76:E77 E80 E83:E84 E87:E88 E91:E100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K107"/>
  <sheetViews>
    <sheetView zoomScaleNormal="100" workbookViewId="0">
      <pane ySplit="2" topLeftCell="A7" activePane="bottomLeft" state="frozen"/>
      <selection pane="bottomLeft" activeCell="M12" sqref="M12"/>
    </sheetView>
  </sheetViews>
  <sheetFormatPr baseColWidth="10" defaultColWidth="8.7109375" defaultRowHeight="16" x14ac:dyDescent="0.2"/>
  <cols>
    <col min="1" max="1" width="2.28515625" style="4" customWidth="1"/>
    <col min="2" max="2" width="29.28515625" style="4" customWidth="1"/>
    <col min="3" max="3" width="11.42578125" style="98" customWidth="1"/>
    <col min="4" max="4" width="2.28515625" style="1" customWidth="1"/>
    <col min="5" max="5" width="2.7109375" style="1" customWidth="1"/>
    <col min="6" max="6" width="35.140625" style="1" customWidth="1"/>
    <col min="7" max="7" width="8.7109375" style="1" customWidth="1"/>
    <col min="8" max="9" width="3.85546875" style="1" customWidth="1"/>
    <col min="10" max="10" width="9.5703125" style="1" hidden="1" customWidth="1"/>
    <col min="11" max="11" width="3.28515625" style="1" customWidth="1"/>
    <col min="12" max="12" width="1.140625" style="1" customWidth="1"/>
    <col min="13" max="1023" width="9.5703125" style="1" customWidth="1"/>
    <col min="1024" max="1025" width="7.28515625" style="1" customWidth="1"/>
  </cols>
  <sheetData>
    <row r="1" spans="2:8" ht="11.75" customHeight="1" x14ac:dyDescent="0.2"/>
    <row r="2" spans="2:8" ht="33.5" customHeight="1" x14ac:dyDescent="0.2">
      <c r="B2" s="150" t="s">
        <v>236</v>
      </c>
      <c r="C2" s="150"/>
      <c r="D2" s="150"/>
      <c r="E2" s="150"/>
      <c r="F2" s="150"/>
      <c r="G2" s="150"/>
    </row>
    <row r="4" spans="2:8" x14ac:dyDescent="0.2">
      <c r="B4" s="99" t="s">
        <v>116</v>
      </c>
      <c r="C4" s="100">
        <v>1.25</v>
      </c>
    </row>
    <row r="5" spans="2:8" x14ac:dyDescent="0.2">
      <c r="B5" s="99" t="s">
        <v>237</v>
      </c>
      <c r="C5" s="101">
        <v>1.25</v>
      </c>
    </row>
    <row r="6" spans="2:8" x14ac:dyDescent="0.2">
      <c r="B6" s="99" t="s">
        <v>238</v>
      </c>
      <c r="C6" s="101">
        <v>1.1499999999999999</v>
      </c>
    </row>
    <row r="7" spans="2:8" x14ac:dyDescent="0.2">
      <c r="C7" s="102"/>
      <c r="G7" s="11"/>
      <c r="H7" s="11"/>
    </row>
    <row r="8" spans="2:8" x14ac:dyDescent="0.2">
      <c r="B8" s="192" t="s">
        <v>239</v>
      </c>
      <c r="C8" s="192"/>
      <c r="F8" s="192" t="s">
        <v>115</v>
      </c>
      <c r="G8" s="192"/>
      <c r="H8" s="11"/>
    </row>
    <row r="9" spans="2:8" x14ac:dyDescent="0.2">
      <c r="C9" s="102"/>
      <c r="H9" s="11"/>
    </row>
    <row r="10" spans="2:8" x14ac:dyDescent="0.2">
      <c r="B10" s="103" t="s">
        <v>124</v>
      </c>
      <c r="C10" s="100">
        <v>1.3</v>
      </c>
      <c r="F10" s="104" t="s">
        <v>240</v>
      </c>
      <c r="G10" s="105">
        <v>1.56</v>
      </c>
      <c r="H10" s="11"/>
    </row>
    <row r="11" spans="2:8" x14ac:dyDescent="0.2">
      <c r="B11" s="103" t="s">
        <v>30</v>
      </c>
      <c r="C11" s="100">
        <v>0.6</v>
      </c>
      <c r="F11" s="104" t="s">
        <v>241</v>
      </c>
      <c r="G11" s="105">
        <v>0.56999999999999995</v>
      </c>
      <c r="H11" s="11"/>
    </row>
    <row r="12" spans="2:8" x14ac:dyDescent="0.2">
      <c r="B12" s="103" t="s">
        <v>125</v>
      </c>
      <c r="C12" s="100">
        <v>1.5</v>
      </c>
      <c r="F12" s="104" t="s">
        <v>242</v>
      </c>
      <c r="G12" s="105">
        <v>0.14000000000000001</v>
      </c>
      <c r="H12" s="11"/>
    </row>
    <row r="13" spans="2:8" x14ac:dyDescent="0.2">
      <c r="B13" s="103" t="s">
        <v>50</v>
      </c>
      <c r="C13" s="100">
        <v>0.9</v>
      </c>
      <c r="F13" s="104" t="s">
        <v>243</v>
      </c>
      <c r="G13" s="105">
        <v>0.74</v>
      </c>
      <c r="H13" s="11"/>
    </row>
    <row r="14" spans="2:8" x14ac:dyDescent="0.2">
      <c r="B14" s="103" t="s">
        <v>53</v>
      </c>
      <c r="C14" s="100">
        <v>0.9</v>
      </c>
      <c r="F14" s="104" t="s">
        <v>244</v>
      </c>
      <c r="G14" s="105">
        <v>1.22</v>
      </c>
      <c r="H14" s="11"/>
    </row>
    <row r="15" spans="2:8" x14ac:dyDescent="0.2">
      <c r="B15" s="103" t="s">
        <v>56</v>
      </c>
      <c r="C15" s="100">
        <v>1.5</v>
      </c>
      <c r="F15" s="104" t="s">
        <v>112</v>
      </c>
      <c r="G15" s="105">
        <v>1.26</v>
      </c>
      <c r="H15" s="11"/>
    </row>
    <row r="16" spans="2:8" x14ac:dyDescent="0.2">
      <c r="B16" s="103" t="s">
        <v>126</v>
      </c>
      <c r="C16" s="100">
        <v>1.2</v>
      </c>
      <c r="F16" s="104" t="s">
        <v>245</v>
      </c>
      <c r="G16" s="105">
        <v>1.19</v>
      </c>
      <c r="H16" s="11"/>
    </row>
    <row r="17" spans="2:7" x14ac:dyDescent="0.2">
      <c r="B17" s="103" t="s">
        <v>246</v>
      </c>
      <c r="C17" s="100">
        <v>1.5</v>
      </c>
    </row>
    <row r="18" spans="2:7" x14ac:dyDescent="0.2">
      <c r="B18" s="103" t="s">
        <v>68</v>
      </c>
      <c r="C18" s="100">
        <v>2.5</v>
      </c>
    </row>
    <row r="19" spans="2:7" x14ac:dyDescent="0.2">
      <c r="B19" s="103" t="s">
        <v>247</v>
      </c>
      <c r="C19" s="100">
        <v>1.5</v>
      </c>
    </row>
    <row r="20" spans="2:7" x14ac:dyDescent="0.2">
      <c r="B20" s="103" t="s">
        <v>132</v>
      </c>
      <c r="C20" s="100">
        <v>1.5</v>
      </c>
    </row>
    <row r="21" spans="2:7" x14ac:dyDescent="0.2">
      <c r="B21" s="103" t="s">
        <v>248</v>
      </c>
      <c r="C21" s="100">
        <v>0.9</v>
      </c>
    </row>
    <row r="22" spans="2:7" x14ac:dyDescent="0.2">
      <c r="B22" s="103" t="s">
        <v>249</v>
      </c>
      <c r="C22" s="100">
        <v>0.5</v>
      </c>
    </row>
    <row r="23" spans="2:7" x14ac:dyDescent="0.2">
      <c r="B23" s="103" t="s">
        <v>250</v>
      </c>
      <c r="C23" s="106">
        <f>SUM(C10:C22)/13</f>
        <v>1.2538461538461538</v>
      </c>
    </row>
    <row r="25" spans="2:7" x14ac:dyDescent="0.2">
      <c r="B25" s="192" t="s">
        <v>251</v>
      </c>
      <c r="C25" s="192"/>
      <c r="F25" s="192" t="s">
        <v>252</v>
      </c>
      <c r="G25" s="192"/>
    </row>
    <row r="26" spans="2:7" x14ac:dyDescent="0.2">
      <c r="B26" s="107" t="s">
        <v>253</v>
      </c>
      <c r="C26" s="108">
        <v>3.9600000000000003E-2</v>
      </c>
      <c r="F26" s="107" t="s">
        <v>253</v>
      </c>
      <c r="G26" s="108">
        <v>1E-3</v>
      </c>
    </row>
    <row r="27" spans="2:7" x14ac:dyDescent="0.2">
      <c r="B27" s="109" t="s">
        <v>254</v>
      </c>
      <c r="C27" s="108">
        <v>3.1399999999999997E-2</v>
      </c>
      <c r="F27" s="109" t="s">
        <v>254</v>
      </c>
      <c r="G27" s="108">
        <v>9.7000000000000003E-3</v>
      </c>
    </row>
    <row r="28" spans="2:7" x14ac:dyDescent="0.2">
      <c r="B28" s="109" t="s">
        <v>255</v>
      </c>
      <c r="C28" s="108">
        <v>1.41E-2</v>
      </c>
      <c r="F28" s="109" t="s">
        <v>255</v>
      </c>
      <c r="G28" s="108">
        <v>7.9000000000000008E-3</v>
      </c>
    </row>
    <row r="29" spans="2:7" x14ac:dyDescent="0.2">
      <c r="B29" s="109" t="s">
        <v>256</v>
      </c>
      <c r="C29" s="108">
        <v>1.8700000000000001E-2</v>
      </c>
      <c r="F29" s="109" t="s">
        <v>256</v>
      </c>
      <c r="G29" s="108">
        <v>0</v>
      </c>
    </row>
    <row r="30" spans="2:7" x14ac:dyDescent="0.2">
      <c r="B30" s="109" t="s">
        <v>257</v>
      </c>
      <c r="C30" s="108">
        <v>1.4E-2</v>
      </c>
      <c r="F30" s="109" t="s">
        <v>257</v>
      </c>
      <c r="G30" s="108">
        <v>6.9999999999999999E-4</v>
      </c>
    </row>
    <row r="31" spans="2:7" x14ac:dyDescent="0.2">
      <c r="B31" s="109" t="s">
        <v>258</v>
      </c>
      <c r="C31" s="108">
        <v>8.2000000000000007E-3</v>
      </c>
      <c r="F31" s="109" t="s">
        <v>258</v>
      </c>
      <c r="G31" s="108">
        <v>1.2999999999999999E-3</v>
      </c>
    </row>
    <row r="32" spans="2:7" x14ac:dyDescent="0.2">
      <c r="B32" s="110" t="s">
        <v>259</v>
      </c>
      <c r="C32" s="108">
        <v>2.7699999999999999E-2</v>
      </c>
      <c r="F32" s="110" t="s">
        <v>259</v>
      </c>
      <c r="G32" s="108">
        <v>4.9700000000000001E-2</v>
      </c>
    </row>
    <row r="33" spans="2:7" x14ac:dyDescent="0.2">
      <c r="B33" s="107" t="s">
        <v>260</v>
      </c>
      <c r="C33" s="108">
        <v>5.5899999999999998E-2</v>
      </c>
      <c r="F33" s="107" t="s">
        <v>260</v>
      </c>
      <c r="G33" s="108">
        <v>0</v>
      </c>
    </row>
    <row r="34" spans="2:7" x14ac:dyDescent="0.2">
      <c r="B34" s="109" t="s">
        <v>261</v>
      </c>
      <c r="C34" s="108">
        <v>0.26290000000000002</v>
      </c>
      <c r="F34" s="109" t="s">
        <v>261</v>
      </c>
      <c r="G34" s="108">
        <v>0.53790000000000004</v>
      </c>
    </row>
    <row r="35" spans="2:7" x14ac:dyDescent="0.2">
      <c r="B35" s="109" t="s">
        <v>262</v>
      </c>
      <c r="C35" s="108">
        <v>0.42249999999999999</v>
      </c>
      <c r="F35" s="109" t="s">
        <v>262</v>
      </c>
      <c r="G35" s="108">
        <v>0.38179999999999997</v>
      </c>
    </row>
    <row r="36" spans="2:7" x14ac:dyDescent="0.2">
      <c r="B36" s="110" t="s">
        <v>263</v>
      </c>
      <c r="C36" s="108">
        <v>5.8299999999999998E-2</v>
      </c>
      <c r="F36" s="110" t="s">
        <v>263</v>
      </c>
      <c r="G36" s="108">
        <v>4.7999999999999996E-3</v>
      </c>
    </row>
    <row r="37" spans="2:7" x14ac:dyDescent="0.2">
      <c r="B37" s="107" t="s">
        <v>264</v>
      </c>
      <c r="C37" s="108">
        <v>3.4000000000000002E-2</v>
      </c>
      <c r="F37" s="107" t="s">
        <v>264</v>
      </c>
      <c r="G37" s="108">
        <v>1E-3</v>
      </c>
    </row>
    <row r="38" spans="2:7" x14ac:dyDescent="0.2">
      <c r="B38" s="110" t="s">
        <v>265</v>
      </c>
      <c r="C38" s="108">
        <v>1.2699999999999999E-2</v>
      </c>
      <c r="F38" s="110" t="s">
        <v>265</v>
      </c>
      <c r="G38" s="108">
        <v>4.1999999999999997E-3</v>
      </c>
    </row>
    <row r="39" spans="2:7" x14ac:dyDescent="0.2">
      <c r="B39" s="16" t="s">
        <v>266</v>
      </c>
      <c r="C39" s="111">
        <f>SUM(C26:C38)</f>
        <v>1</v>
      </c>
      <c r="F39" s="16" t="s">
        <v>266</v>
      </c>
      <c r="G39" s="111">
        <f>SUM(G26:G38)</f>
        <v>1</v>
      </c>
    </row>
    <row r="41" spans="2:7" x14ac:dyDescent="0.2">
      <c r="B41" s="11"/>
      <c r="C41" s="11"/>
    </row>
    <row r="42" spans="2:7" x14ac:dyDescent="0.2">
      <c r="B42" s="11"/>
      <c r="C42" s="11"/>
    </row>
    <row r="43" spans="2:7" x14ac:dyDescent="0.2">
      <c r="B43" s="11"/>
      <c r="C43" s="11"/>
    </row>
    <row r="44" spans="2:7" x14ac:dyDescent="0.2">
      <c r="B44" s="11"/>
      <c r="C44" s="11"/>
    </row>
    <row r="45" spans="2:7" x14ac:dyDescent="0.2">
      <c r="B45" s="11"/>
      <c r="C45" s="11"/>
    </row>
    <row r="46" spans="2:7" x14ac:dyDescent="0.2">
      <c r="B46" s="11"/>
      <c r="C46" s="11"/>
    </row>
    <row r="47" spans="2:7" x14ac:dyDescent="0.2">
      <c r="B47" s="11"/>
      <c r="C47" s="11"/>
    </row>
    <row r="48" spans="2:7" x14ac:dyDescent="0.2">
      <c r="B48" s="11"/>
      <c r="C48" s="11"/>
    </row>
    <row r="49" spans="2:3" x14ac:dyDescent="0.2">
      <c r="B49" s="11"/>
      <c r="C49" s="11"/>
    </row>
    <row r="50" spans="2:3" x14ac:dyDescent="0.2">
      <c r="B50" s="11"/>
      <c r="C50" s="11"/>
    </row>
    <row r="51" spans="2:3" x14ac:dyDescent="0.2">
      <c r="B51" s="11"/>
      <c r="C51" s="11"/>
    </row>
    <row r="52" spans="2:3" x14ac:dyDescent="0.2">
      <c r="B52" s="11"/>
      <c r="C52" s="11"/>
    </row>
    <row r="53" spans="2:3" x14ac:dyDescent="0.2">
      <c r="B53" s="11"/>
      <c r="C53" s="11"/>
    </row>
    <row r="54" spans="2:3" x14ac:dyDescent="0.2">
      <c r="B54" s="11"/>
      <c r="C54" s="11"/>
    </row>
    <row r="55" spans="2:3" x14ac:dyDescent="0.2">
      <c r="B55" s="11"/>
      <c r="C55" s="11"/>
    </row>
    <row r="56" spans="2:3" x14ac:dyDescent="0.2">
      <c r="B56" s="11"/>
      <c r="C56" s="11"/>
    </row>
    <row r="57" spans="2:3" x14ac:dyDescent="0.2">
      <c r="B57" s="18"/>
      <c r="C57" s="112"/>
    </row>
    <row r="107" spans="3:3" x14ac:dyDescent="0.2">
      <c r="C107" s="113"/>
    </row>
  </sheetData>
  <mergeCells count="5">
    <mergeCell ref="B2:G2"/>
    <mergeCell ref="B8:C8"/>
    <mergeCell ref="F8:G8"/>
    <mergeCell ref="B25:C25"/>
    <mergeCell ref="F25:G25"/>
  </mergeCells>
  <pageMargins left="0" right="0" top="0" bottom="0" header="0" footer="0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0"/>
  <sheetViews>
    <sheetView zoomScaleNormal="100" workbookViewId="0">
      <selection activeCell="A27" sqref="A27"/>
    </sheetView>
  </sheetViews>
  <sheetFormatPr baseColWidth="10" defaultColWidth="8.7109375" defaultRowHeight="16" x14ac:dyDescent="0.2"/>
  <cols>
    <col min="1" max="1" width="22.7109375" style="114" customWidth="1"/>
    <col min="2" max="2" width="12" customWidth="1"/>
    <col min="3" max="3" width="14.28515625" customWidth="1"/>
    <col min="4" max="4" width="11.140625" customWidth="1"/>
    <col min="5" max="5" width="12.7109375" customWidth="1"/>
    <col min="6" max="6" width="15.140625" customWidth="1"/>
    <col min="7" max="8" width="18.85546875" customWidth="1"/>
    <col min="9" max="9" width="14.7109375" customWidth="1"/>
    <col min="10" max="1023" width="9.5703125" customWidth="1"/>
    <col min="1024" max="1025" width="7.28515625" customWidth="1"/>
  </cols>
  <sheetData>
    <row r="1" spans="1:10" s="114" customFormat="1" ht="47" customHeight="1" x14ac:dyDescent="0.2">
      <c r="A1"/>
      <c r="B1" s="115" t="s">
        <v>267</v>
      </c>
      <c r="C1" s="115"/>
      <c r="D1" s="116" t="str">
        <f>B21</f>
        <v>Obras de reforma o rehabilitación</v>
      </c>
      <c r="E1" s="116" t="str">
        <f>B22</f>
        <v>Construcción de obra de nueva edificación</v>
      </c>
      <c r="F1" s="116" t="str">
        <f>B23</f>
        <v>Demolición completa (estructura de hormigón)</v>
      </c>
      <c r="G1" s="117" t="str">
        <f>B24</f>
        <v>Demolición completa (obra de fabrica)</v>
      </c>
      <c r="H1" s="116" t="str">
        <f>B25</f>
        <v>Demolición de nave industrial estructura hormigón</v>
      </c>
      <c r="I1" s="116" t="str">
        <f>B26</f>
        <v>Demolición de nave industrial estructura de metal</v>
      </c>
    </row>
    <row r="2" spans="1:10" x14ac:dyDescent="0.2">
      <c r="A2" s="118" t="s">
        <v>25</v>
      </c>
      <c r="B2" s="119">
        <f>IF(Lista_LER!A17=0,0,1)</f>
        <v>0</v>
      </c>
      <c r="C2" s="120">
        <f>Base_Datos!C26</f>
        <v>3.9600000000000003E-2</v>
      </c>
      <c r="D2" s="120">
        <f t="shared" ref="D2:D14" si="0">C2</f>
        <v>3.9600000000000003E-2</v>
      </c>
      <c r="E2" s="120">
        <f t="shared" ref="E2:E14" si="1">C2</f>
        <v>3.9600000000000003E-2</v>
      </c>
      <c r="F2" s="120">
        <f>Base_Datos!G26</f>
        <v>1E-3</v>
      </c>
      <c r="G2" s="120">
        <f t="shared" ref="G2:G14" si="2">F2</f>
        <v>1E-3</v>
      </c>
      <c r="H2" s="120">
        <f t="shared" ref="H2:H14" si="3">F2</f>
        <v>1E-3</v>
      </c>
      <c r="I2" s="120">
        <f t="shared" ref="I2:I14" si="4">F2</f>
        <v>1E-3</v>
      </c>
      <c r="J2" s="121"/>
    </row>
    <row r="3" spans="1:10" x14ac:dyDescent="0.2">
      <c r="A3" s="118" t="s">
        <v>28</v>
      </c>
      <c r="B3" s="119">
        <f>IF(Lista_LER!A19=0,0,1)</f>
        <v>1</v>
      </c>
      <c r="C3" s="120">
        <f>Base_Datos!C27</f>
        <v>3.1399999999999997E-2</v>
      </c>
      <c r="D3" s="120">
        <f t="shared" si="0"/>
        <v>3.1399999999999997E-2</v>
      </c>
      <c r="E3" s="120">
        <f t="shared" si="1"/>
        <v>3.1399999999999997E-2</v>
      </c>
      <c r="F3" s="120">
        <f>Base_Datos!G27</f>
        <v>9.7000000000000003E-3</v>
      </c>
      <c r="G3" s="120">
        <f t="shared" si="2"/>
        <v>9.7000000000000003E-3</v>
      </c>
      <c r="H3" s="120">
        <f t="shared" si="3"/>
        <v>9.7000000000000003E-3</v>
      </c>
      <c r="I3" s="120">
        <f t="shared" si="4"/>
        <v>9.7000000000000003E-3</v>
      </c>
      <c r="J3" s="121"/>
    </row>
    <row r="4" spans="1:10" x14ac:dyDescent="0.2">
      <c r="A4" s="118" t="s">
        <v>31</v>
      </c>
      <c r="B4" s="119">
        <f>IF(Lista_LER!A20=0,0,1)</f>
        <v>1</v>
      </c>
      <c r="C4" s="120">
        <f>Base_Datos!C28</f>
        <v>1.41E-2</v>
      </c>
      <c r="D4" s="120">
        <f t="shared" si="0"/>
        <v>1.41E-2</v>
      </c>
      <c r="E4" s="120">
        <f t="shared" si="1"/>
        <v>1.41E-2</v>
      </c>
      <c r="F4" s="120">
        <f>Base_Datos!G28</f>
        <v>7.9000000000000008E-3</v>
      </c>
      <c r="G4" s="120">
        <f t="shared" si="2"/>
        <v>7.9000000000000008E-3</v>
      </c>
      <c r="H4" s="120">
        <f t="shared" si="3"/>
        <v>7.9000000000000008E-3</v>
      </c>
      <c r="I4" s="120">
        <f t="shared" si="4"/>
        <v>7.9000000000000008E-3</v>
      </c>
      <c r="J4" s="121"/>
    </row>
    <row r="5" spans="1:10" x14ac:dyDescent="0.2">
      <c r="A5" s="118" t="s">
        <v>48</v>
      </c>
      <c r="B5" s="119">
        <f>IF(Lista_LER!A30=0,0,1)</f>
        <v>1</v>
      </c>
      <c r="C5" s="120">
        <f>Base_Datos!C29</f>
        <v>1.8700000000000001E-2</v>
      </c>
      <c r="D5" s="120">
        <f t="shared" si="0"/>
        <v>1.8700000000000001E-2</v>
      </c>
      <c r="E5" s="120">
        <f t="shared" si="1"/>
        <v>1.8700000000000001E-2</v>
      </c>
      <c r="F5" s="120">
        <f>Base_Datos!G29</f>
        <v>0</v>
      </c>
      <c r="G5" s="120">
        <f t="shared" si="2"/>
        <v>0</v>
      </c>
      <c r="H5" s="120">
        <f t="shared" si="3"/>
        <v>0</v>
      </c>
      <c r="I5" s="120">
        <f t="shared" si="4"/>
        <v>0</v>
      </c>
      <c r="J5" s="121"/>
    </row>
    <row r="6" spans="1:10" x14ac:dyDescent="0.2">
      <c r="A6" s="118" t="s">
        <v>51</v>
      </c>
      <c r="B6" s="119">
        <f>IF(Lista_LER!A32=0,0,1)</f>
        <v>0</v>
      </c>
      <c r="C6" s="120">
        <f>Base_Datos!C30</f>
        <v>1.4E-2</v>
      </c>
      <c r="D6" s="120">
        <f t="shared" si="0"/>
        <v>1.4E-2</v>
      </c>
      <c r="E6" s="120">
        <f t="shared" si="1"/>
        <v>1.4E-2</v>
      </c>
      <c r="F6" s="120">
        <f>Base_Datos!G30</f>
        <v>6.9999999999999999E-4</v>
      </c>
      <c r="G6" s="120">
        <f t="shared" si="2"/>
        <v>6.9999999999999999E-4</v>
      </c>
      <c r="H6" s="120">
        <f t="shared" si="3"/>
        <v>6.9999999999999999E-4</v>
      </c>
      <c r="I6" s="120">
        <f t="shared" si="4"/>
        <v>6.9999999999999999E-4</v>
      </c>
      <c r="J6" s="121"/>
    </row>
    <row r="7" spans="1:10" x14ac:dyDescent="0.2">
      <c r="A7" s="118" t="s">
        <v>54</v>
      </c>
      <c r="B7" s="119">
        <f>IF(Lista_LER!A34=0,0,1)</f>
        <v>1</v>
      </c>
      <c r="C7" s="120">
        <f>Base_Datos!C31</f>
        <v>8.2000000000000007E-3</v>
      </c>
      <c r="D7" s="120">
        <f t="shared" si="0"/>
        <v>8.2000000000000007E-3</v>
      </c>
      <c r="E7" s="120">
        <f t="shared" si="1"/>
        <v>8.2000000000000007E-3</v>
      </c>
      <c r="F7" s="120">
        <f>Base_Datos!G31</f>
        <v>1.2999999999999999E-3</v>
      </c>
      <c r="G7" s="120">
        <f t="shared" si="2"/>
        <v>1.2999999999999999E-3</v>
      </c>
      <c r="H7" s="120">
        <f t="shared" si="3"/>
        <v>1.2999999999999999E-3</v>
      </c>
      <c r="I7" s="120">
        <f t="shared" si="4"/>
        <v>1.2999999999999999E-3</v>
      </c>
      <c r="J7" s="121"/>
    </row>
    <row r="8" spans="1:10" x14ac:dyDescent="0.2">
      <c r="A8" s="118" t="s">
        <v>57</v>
      </c>
      <c r="B8" s="119">
        <f>IF(Lista_LER!A36=0,0,1)</f>
        <v>0</v>
      </c>
      <c r="C8" s="120">
        <f>Base_Datos!C32</f>
        <v>2.7699999999999999E-2</v>
      </c>
      <c r="D8" s="120">
        <f t="shared" si="0"/>
        <v>2.7699999999999999E-2</v>
      </c>
      <c r="E8" s="120">
        <f t="shared" si="1"/>
        <v>2.7699999999999999E-2</v>
      </c>
      <c r="F8" s="120">
        <f>Base_Datos!G32</f>
        <v>4.9700000000000001E-2</v>
      </c>
      <c r="G8" s="120">
        <f t="shared" si="2"/>
        <v>4.9700000000000001E-2</v>
      </c>
      <c r="H8" s="120">
        <f t="shared" si="3"/>
        <v>4.9700000000000001E-2</v>
      </c>
      <c r="I8" s="120">
        <f t="shared" si="4"/>
        <v>4.9700000000000001E-2</v>
      </c>
      <c r="J8" s="121"/>
    </row>
    <row r="9" spans="1:10" x14ac:dyDescent="0.2">
      <c r="A9" s="118" t="s">
        <v>61</v>
      </c>
      <c r="B9" s="119">
        <f>IF(Lista_LER!A39=0,0,1)</f>
        <v>0</v>
      </c>
      <c r="C9" s="120">
        <f>Base_Datos!C33</f>
        <v>5.5899999999999998E-2</v>
      </c>
      <c r="D9" s="120">
        <f t="shared" si="0"/>
        <v>5.5899999999999998E-2</v>
      </c>
      <c r="E9" s="120">
        <f t="shared" si="1"/>
        <v>5.5899999999999998E-2</v>
      </c>
      <c r="F9" s="120">
        <f>Base_Datos!G33</f>
        <v>0</v>
      </c>
      <c r="G9" s="120">
        <f t="shared" si="2"/>
        <v>0</v>
      </c>
      <c r="H9" s="120">
        <f t="shared" si="3"/>
        <v>0</v>
      </c>
      <c r="I9" s="120">
        <f t="shared" si="4"/>
        <v>0</v>
      </c>
      <c r="J9" s="121"/>
    </row>
    <row r="10" spans="1:10" x14ac:dyDescent="0.2">
      <c r="A10" s="118" t="s">
        <v>66</v>
      </c>
      <c r="B10" s="119">
        <f>IF(Lista_LER!A43=0,0,1)</f>
        <v>1</v>
      </c>
      <c r="C10" s="120">
        <f>Base_Datos!C34</f>
        <v>0.26290000000000002</v>
      </c>
      <c r="D10" s="120">
        <f t="shared" si="0"/>
        <v>0.26290000000000002</v>
      </c>
      <c r="E10" s="120">
        <f t="shared" si="1"/>
        <v>0.26290000000000002</v>
      </c>
      <c r="F10" s="120">
        <f>Base_Datos!G34</f>
        <v>0.53790000000000004</v>
      </c>
      <c r="G10" s="120">
        <f t="shared" si="2"/>
        <v>0.53790000000000004</v>
      </c>
      <c r="H10" s="120">
        <f t="shared" si="3"/>
        <v>0.53790000000000004</v>
      </c>
      <c r="I10" s="120">
        <f t="shared" si="4"/>
        <v>0.53790000000000004</v>
      </c>
      <c r="J10" s="121"/>
    </row>
    <row r="11" spans="1:10" ht="28" x14ac:dyDescent="0.2">
      <c r="A11" s="118" t="s">
        <v>69</v>
      </c>
      <c r="B11" s="119">
        <f>IF(Lista_LER!A44=0,0,1)</f>
        <v>0</v>
      </c>
      <c r="C11" s="120">
        <f>Base_Datos!C35</f>
        <v>0.42249999999999999</v>
      </c>
      <c r="D11" s="120">
        <f t="shared" si="0"/>
        <v>0.42249999999999999</v>
      </c>
      <c r="E11" s="120">
        <f t="shared" si="1"/>
        <v>0.42249999999999999</v>
      </c>
      <c r="F11" s="120">
        <f>Base_Datos!G35</f>
        <v>0.38179999999999997</v>
      </c>
      <c r="G11" s="120">
        <f t="shared" si="2"/>
        <v>0.38179999999999997</v>
      </c>
      <c r="H11" s="120">
        <f t="shared" si="3"/>
        <v>0.38179999999999997</v>
      </c>
      <c r="I11" s="120">
        <f t="shared" si="4"/>
        <v>0.38179999999999997</v>
      </c>
      <c r="J11" s="121"/>
    </row>
    <row r="12" spans="1:10" x14ac:dyDescent="0.2">
      <c r="A12" s="118" t="s">
        <v>76</v>
      </c>
      <c r="B12" s="119">
        <f>IF(Lista_LER!A49=0,0,1)</f>
        <v>0</v>
      </c>
      <c r="C12" s="120">
        <f>Base_Datos!C36</f>
        <v>5.8299999999999998E-2</v>
      </c>
      <c r="D12" s="120">
        <f t="shared" si="0"/>
        <v>5.8299999999999998E-2</v>
      </c>
      <c r="E12" s="120">
        <f t="shared" si="1"/>
        <v>5.8299999999999998E-2</v>
      </c>
      <c r="F12" s="120">
        <f>Base_Datos!G36</f>
        <v>4.7999999999999996E-3</v>
      </c>
      <c r="G12" s="120">
        <f t="shared" si="2"/>
        <v>4.7999999999999996E-3</v>
      </c>
      <c r="H12" s="120">
        <f t="shared" si="3"/>
        <v>4.7999999999999996E-3</v>
      </c>
      <c r="I12" s="120">
        <f t="shared" si="4"/>
        <v>4.7999999999999996E-3</v>
      </c>
      <c r="J12" s="121"/>
    </row>
    <row r="13" spans="1:10" x14ac:dyDescent="0.2">
      <c r="A13" s="118" t="s">
        <v>80</v>
      </c>
      <c r="B13" s="119">
        <f>IF(Lista_LER!A52=0,0,1)</f>
        <v>0</v>
      </c>
      <c r="C13" s="120">
        <f>Base_Datos!C37</f>
        <v>3.4000000000000002E-2</v>
      </c>
      <c r="D13" s="120">
        <f t="shared" si="0"/>
        <v>3.4000000000000002E-2</v>
      </c>
      <c r="E13" s="120">
        <f t="shared" si="1"/>
        <v>3.4000000000000002E-2</v>
      </c>
      <c r="F13" s="120">
        <f>Base_Datos!G37</f>
        <v>1E-3</v>
      </c>
      <c r="G13" s="120">
        <f t="shared" si="2"/>
        <v>1E-3</v>
      </c>
      <c r="H13" s="120">
        <f t="shared" si="3"/>
        <v>1E-3</v>
      </c>
      <c r="I13" s="120">
        <f t="shared" si="4"/>
        <v>1E-3</v>
      </c>
      <c r="J13" s="121"/>
    </row>
    <row r="14" spans="1:10" x14ac:dyDescent="0.2">
      <c r="A14" s="118" t="s">
        <v>85</v>
      </c>
      <c r="B14" s="119">
        <f>IF(Lista_LER!A55=0,0,1)</f>
        <v>0</v>
      </c>
      <c r="C14" s="120">
        <f>Base_Datos!C38</f>
        <v>1.2699999999999999E-2</v>
      </c>
      <c r="D14" s="120">
        <f t="shared" si="0"/>
        <v>1.2699999999999999E-2</v>
      </c>
      <c r="E14" s="120">
        <f t="shared" si="1"/>
        <v>1.2699999999999999E-2</v>
      </c>
      <c r="F14" s="120">
        <f>Base_Datos!G38</f>
        <v>4.1999999999999997E-3</v>
      </c>
      <c r="G14" s="120">
        <f t="shared" si="2"/>
        <v>4.1999999999999997E-3</v>
      </c>
      <c r="H14" s="120">
        <f t="shared" si="3"/>
        <v>4.1999999999999997E-3</v>
      </c>
      <c r="I14" s="120">
        <f t="shared" si="4"/>
        <v>4.1999999999999997E-3</v>
      </c>
      <c r="J14" s="121"/>
    </row>
    <row r="15" spans="1:10" x14ac:dyDescent="0.2">
      <c r="C15" s="121">
        <f>SUM(C2:C14)</f>
        <v>1</v>
      </c>
    </row>
    <row r="17" spans="1:11" x14ac:dyDescent="0.2">
      <c r="A17" s="122" t="s">
        <v>115</v>
      </c>
      <c r="B17">
        <f>IF(B18=C1,A20,IF(B18=D1,A21,IF(B18=E1,A22,IF(B18=F1,A23,IF(B18=G1,A24,IF(B18=H1,A25,IF(B18=I1,A26)))))))</f>
        <v>1.22</v>
      </c>
    </row>
    <row r="18" spans="1:11" ht="35.75" customHeight="1" x14ac:dyDescent="0.2">
      <c r="A18" s="122" t="s">
        <v>268</v>
      </c>
      <c r="B18" s="123" t="str">
        <f>Estimacion_RCDs!C10</f>
        <v>Demolición completa (estructura de hormigón)</v>
      </c>
      <c r="F18" s="124">
        <f>MATCH(B18,C1:I1, )</f>
        <v>4</v>
      </c>
      <c r="G18" s="125">
        <f t="shared" ref="G18:G30" si="5">IF($F$18=1,C2,IF($F$18=2,D2,IF($F$18=3,E2,IF($F$18=4,F2,IF($F$18=5,G2,IF($F$18=6,H2,IF($F$18=7,I2)))))))</f>
        <v>1E-3</v>
      </c>
      <c r="H18" s="126">
        <f t="shared" ref="H18:H30" si="6">IF(B2=1,G18,0)</f>
        <v>0</v>
      </c>
      <c r="I18" s="127"/>
      <c r="J18" s="128">
        <f t="shared" ref="J18:J30" si="7">H18*$I$31/$H$31</f>
        <v>0</v>
      </c>
      <c r="K18" s="128">
        <f t="shared" ref="K18:K30" si="8">H18+J18</f>
        <v>0</v>
      </c>
    </row>
    <row r="19" spans="1:11" x14ac:dyDescent="0.2">
      <c r="G19" s="125">
        <f t="shared" si="5"/>
        <v>9.7000000000000003E-3</v>
      </c>
      <c r="H19" s="126">
        <f t="shared" si="6"/>
        <v>9.7000000000000003E-3</v>
      </c>
      <c r="I19" s="127"/>
      <c r="J19" s="128">
        <f t="shared" si="7"/>
        <v>7.7209770114942513E-3</v>
      </c>
      <c r="K19" s="128">
        <f t="shared" si="8"/>
        <v>1.7420977011494251E-2</v>
      </c>
    </row>
    <row r="20" spans="1:11" x14ac:dyDescent="0.2">
      <c r="A20" s="129"/>
      <c r="B20" s="130"/>
      <c r="C20" s="130"/>
      <c r="D20" s="130"/>
      <c r="G20" s="125">
        <f t="shared" si="5"/>
        <v>7.9000000000000008E-3</v>
      </c>
      <c r="H20" s="126">
        <f t="shared" si="6"/>
        <v>7.9000000000000008E-3</v>
      </c>
      <c r="I20" s="127"/>
      <c r="J20" s="128">
        <f t="shared" si="7"/>
        <v>6.2882183908045969E-3</v>
      </c>
      <c r="K20" s="128">
        <f t="shared" si="8"/>
        <v>1.4188218390804598E-2</v>
      </c>
    </row>
    <row r="21" spans="1:11" x14ac:dyDescent="0.2">
      <c r="A21" s="129">
        <v>0.57299999999999995</v>
      </c>
      <c r="B21" s="130" t="s">
        <v>241</v>
      </c>
      <c r="C21" s="130"/>
      <c r="D21" s="130"/>
      <c r="G21" s="125">
        <f t="shared" si="5"/>
        <v>0</v>
      </c>
      <c r="H21" s="126">
        <f t="shared" si="6"/>
        <v>0</v>
      </c>
      <c r="I21" s="127"/>
      <c r="J21" s="128">
        <f t="shared" si="7"/>
        <v>0</v>
      </c>
      <c r="K21" s="128">
        <f t="shared" si="8"/>
        <v>0</v>
      </c>
    </row>
    <row r="22" spans="1:11" x14ac:dyDescent="0.2">
      <c r="A22" s="129">
        <v>0.14000000000000001</v>
      </c>
      <c r="B22" s="130" t="s">
        <v>242</v>
      </c>
      <c r="C22" s="130"/>
      <c r="D22" s="130"/>
      <c r="G22" s="125">
        <f t="shared" si="5"/>
        <v>6.9999999999999999E-4</v>
      </c>
      <c r="H22" s="126">
        <f t="shared" si="6"/>
        <v>0</v>
      </c>
      <c r="I22" s="127"/>
      <c r="J22" s="128">
        <f t="shared" si="7"/>
        <v>0</v>
      </c>
      <c r="K22" s="128">
        <f t="shared" si="8"/>
        <v>0</v>
      </c>
    </row>
    <row r="23" spans="1:11" x14ac:dyDescent="0.2">
      <c r="A23" s="129">
        <v>1.22</v>
      </c>
      <c r="B23" s="130" t="s">
        <v>243</v>
      </c>
      <c r="C23" s="130"/>
      <c r="D23" s="130"/>
      <c r="G23" s="125">
        <f t="shared" si="5"/>
        <v>1.2999999999999999E-3</v>
      </c>
      <c r="H23" s="126">
        <f t="shared" si="6"/>
        <v>1.2999999999999999E-3</v>
      </c>
      <c r="I23" s="127"/>
      <c r="J23" s="128">
        <f t="shared" si="7"/>
        <v>1.0347701149425285E-3</v>
      </c>
      <c r="K23" s="128">
        <f t="shared" si="8"/>
        <v>2.3347701149425285E-3</v>
      </c>
    </row>
    <row r="24" spans="1:11" x14ac:dyDescent="0.2">
      <c r="A24" s="129">
        <v>0.74</v>
      </c>
      <c r="B24" s="130" t="s">
        <v>269</v>
      </c>
      <c r="C24" s="130"/>
      <c r="D24" s="130"/>
      <c r="G24" s="125">
        <f t="shared" si="5"/>
        <v>4.9700000000000001E-2</v>
      </c>
      <c r="H24" s="126">
        <f t="shared" si="6"/>
        <v>0</v>
      </c>
      <c r="I24" s="127"/>
      <c r="J24" s="128">
        <f t="shared" si="7"/>
        <v>0</v>
      </c>
      <c r="K24" s="128">
        <f t="shared" si="8"/>
        <v>0</v>
      </c>
    </row>
    <row r="25" spans="1:11" x14ac:dyDescent="0.2">
      <c r="A25" s="129">
        <v>1.19</v>
      </c>
      <c r="B25" s="130" t="s">
        <v>245</v>
      </c>
      <c r="C25" s="130"/>
      <c r="D25" s="130"/>
      <c r="G25" s="125">
        <f t="shared" si="5"/>
        <v>0</v>
      </c>
      <c r="H25" s="126">
        <f t="shared" si="6"/>
        <v>0</v>
      </c>
      <c r="I25" s="127"/>
      <c r="J25" s="128">
        <f t="shared" si="7"/>
        <v>0</v>
      </c>
      <c r="K25" s="128">
        <f t="shared" si="8"/>
        <v>0</v>
      </c>
    </row>
    <row r="26" spans="1:11" x14ac:dyDescent="0.2">
      <c r="A26" s="129">
        <v>1.26</v>
      </c>
      <c r="B26" s="130" t="s">
        <v>112</v>
      </c>
      <c r="C26" s="130"/>
      <c r="D26" s="130"/>
      <c r="G26" s="125">
        <f t="shared" si="5"/>
        <v>0.53790000000000004</v>
      </c>
      <c r="H26" s="126">
        <f t="shared" si="6"/>
        <v>0.53790000000000004</v>
      </c>
      <c r="I26" s="127"/>
      <c r="J26" s="128">
        <f t="shared" si="7"/>
        <v>0.42815603448275852</v>
      </c>
      <c r="K26" s="128">
        <f t="shared" si="8"/>
        <v>0.96605603448275856</v>
      </c>
    </row>
    <row r="27" spans="1:11" x14ac:dyDescent="0.2">
      <c r="A27" s="131"/>
      <c r="B27" s="130"/>
      <c r="C27" s="130"/>
      <c r="D27" s="130"/>
      <c r="G27" s="125">
        <f t="shared" si="5"/>
        <v>0.38179999999999997</v>
      </c>
      <c r="H27" s="126">
        <f t="shared" si="6"/>
        <v>0</v>
      </c>
      <c r="I27" s="127"/>
      <c r="J27" s="128">
        <f t="shared" si="7"/>
        <v>0</v>
      </c>
      <c r="K27" s="128">
        <f t="shared" si="8"/>
        <v>0</v>
      </c>
    </row>
    <row r="28" spans="1:11" x14ac:dyDescent="0.2">
      <c r="A28" s="131"/>
      <c r="B28" s="130"/>
      <c r="C28" s="130"/>
      <c r="D28" s="130"/>
      <c r="G28" s="125">
        <f t="shared" si="5"/>
        <v>4.7999999999999996E-3</v>
      </c>
      <c r="H28" s="126">
        <f t="shared" si="6"/>
        <v>0</v>
      </c>
      <c r="I28" s="127"/>
      <c r="J28" s="128">
        <f t="shared" si="7"/>
        <v>0</v>
      </c>
      <c r="K28" s="128">
        <f t="shared" si="8"/>
        <v>0</v>
      </c>
    </row>
    <row r="29" spans="1:11" x14ac:dyDescent="0.2">
      <c r="A29" s="130"/>
      <c r="B29" s="130"/>
      <c r="C29" s="130"/>
      <c r="D29" s="130"/>
      <c r="G29" s="125">
        <f t="shared" si="5"/>
        <v>1E-3</v>
      </c>
      <c r="H29" s="126">
        <f t="shared" si="6"/>
        <v>0</v>
      </c>
      <c r="I29" s="127"/>
      <c r="J29" s="128">
        <f t="shared" si="7"/>
        <v>0</v>
      </c>
      <c r="K29" s="128">
        <f t="shared" si="8"/>
        <v>0</v>
      </c>
    </row>
    <row r="30" spans="1:11" x14ac:dyDescent="0.2">
      <c r="A30" s="131"/>
      <c r="B30" s="130"/>
      <c r="C30" s="130"/>
      <c r="D30" s="130"/>
      <c r="G30" s="125">
        <f t="shared" si="5"/>
        <v>4.1999999999999997E-3</v>
      </c>
      <c r="H30" s="126">
        <f t="shared" si="6"/>
        <v>0</v>
      </c>
      <c r="I30" s="127"/>
      <c r="J30" s="128">
        <f t="shared" si="7"/>
        <v>0</v>
      </c>
      <c r="K30" s="128">
        <f t="shared" si="8"/>
        <v>0</v>
      </c>
    </row>
    <row r="31" spans="1:11" x14ac:dyDescent="0.2">
      <c r="A31" s="131"/>
      <c r="B31" s="130"/>
      <c r="C31" s="130"/>
      <c r="D31" s="130"/>
      <c r="G31" s="121">
        <f>SUM(G18:G30)</f>
        <v>1</v>
      </c>
      <c r="H31" s="121">
        <f>SUM(H18:H30)</f>
        <v>0.55680000000000007</v>
      </c>
      <c r="I31" s="132">
        <f>G31-H31</f>
        <v>0.44319999999999993</v>
      </c>
      <c r="K31" s="132">
        <f>SUM(K18:K30)</f>
        <v>0.99999999999999989</v>
      </c>
    </row>
    <row r="32" spans="1:11" x14ac:dyDescent="0.2">
      <c r="A32" s="133" t="s">
        <v>270</v>
      </c>
      <c r="B32" s="130"/>
      <c r="C32" s="130"/>
      <c r="D32" s="130"/>
    </row>
    <row r="33" spans="1:4" x14ac:dyDescent="0.2">
      <c r="A33" s="129" t="s">
        <v>271</v>
      </c>
      <c r="B33" s="130"/>
      <c r="C33" s="130"/>
      <c r="D33" s="130"/>
    </row>
    <row r="34" spans="1:4" x14ac:dyDescent="0.2">
      <c r="A34" s="131" t="s">
        <v>272</v>
      </c>
      <c r="B34" s="130"/>
      <c r="C34" s="130"/>
      <c r="D34" s="130"/>
    </row>
    <row r="35" spans="1:4" x14ac:dyDescent="0.2">
      <c r="A35" s="131" t="s">
        <v>273</v>
      </c>
      <c r="B35" s="130"/>
      <c r="C35" s="130"/>
      <c r="D35" s="130"/>
    </row>
    <row r="36" spans="1:4" x14ac:dyDescent="0.2">
      <c r="A36" s="131" t="s">
        <v>274</v>
      </c>
      <c r="B36" s="134"/>
      <c r="C36" s="134"/>
      <c r="D36" s="134"/>
    </row>
    <row r="37" spans="1:4" x14ac:dyDescent="0.2">
      <c r="A37" s="131" t="s">
        <v>275</v>
      </c>
      <c r="B37" s="134"/>
      <c r="C37" s="134"/>
      <c r="D37" s="134"/>
    </row>
    <row r="38" spans="1:4" x14ac:dyDescent="0.2">
      <c r="A38" s="131" t="s">
        <v>276</v>
      </c>
      <c r="B38" s="135"/>
      <c r="C38" s="135"/>
      <c r="D38" s="135"/>
    </row>
    <row r="39" spans="1:4" x14ac:dyDescent="0.2">
      <c r="A39" s="131" t="s">
        <v>277</v>
      </c>
      <c r="B39" s="135"/>
      <c r="C39" s="135"/>
      <c r="D39" s="135"/>
    </row>
    <row r="40" spans="1:4" x14ac:dyDescent="0.2">
      <c r="A40" s="131"/>
      <c r="B40" s="135"/>
      <c r="C40" s="135"/>
      <c r="D40" s="135"/>
    </row>
  </sheetData>
  <dataValidations count="1">
    <dataValidation operator="equal" allowBlank="1" showErrorMessage="1" sqref="C2:I14" xr:uid="{00000000-0002-0000-0600-000000000000}">
      <formula1>0</formula1>
      <formula2>0</formula2>
    </dataValidation>
  </dataValidations>
  <pageMargins left="0" right="0" top="0" bottom="0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Inici</vt:lpstr>
      <vt:lpstr>Lista_LER</vt:lpstr>
      <vt:lpstr>Estimacion_RCDs</vt:lpstr>
      <vt:lpstr>Inventari_RP</vt:lpstr>
      <vt:lpstr>Anexo_1__Resumen</vt:lpstr>
      <vt:lpstr>Base_Datos</vt:lpstr>
      <vt:lpstr>Calculos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esperanza bujosa</cp:lastModifiedBy>
  <cp:revision>104</cp:revision>
  <dcterms:created xsi:type="dcterms:W3CDTF">2024-12-11T12:12:44Z</dcterms:created>
  <dcterms:modified xsi:type="dcterms:W3CDTF">2025-06-20T20:55:22Z</dcterms:modified>
  <cp:category/>
  <cp:contentStatus/>
</cp:coreProperties>
</file>